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D:\NLSIU\NAB\New Academic Block Tender\Civil + Architecture\"/>
    </mc:Choice>
  </mc:AlternateContent>
  <xr:revisionPtr revIDLastSave="0" documentId="13_ncr:1_{B98D150D-70D3-4B31-BD8A-7818D12D3759}" xr6:coauthVersionLast="47" xr6:coauthVersionMax="47" xr10:uidLastSave="{00000000-0000-0000-0000-000000000000}"/>
  <bookViews>
    <workbookView xWindow="-110" yWindow="-110" windowWidth="19420" windowHeight="11500" activeTab="2" xr2:uid="{00000000-000D-0000-FFFF-FFFF00000000}"/>
  </bookViews>
  <sheets>
    <sheet name="Abstract" sheetId="7" r:id="rId1"/>
    <sheet name="LBD" sheetId="4" state="hidden" r:id="rId2"/>
    <sheet name="Civil + Structure BOQ" sheetId="6" r:id="rId3"/>
  </sheets>
  <definedNames>
    <definedName name="_xlnm.Print_Area" localSheetId="0">Abstract!$B$2:$G$52</definedName>
    <definedName name="_xlnm.Print_Area" localSheetId="2">'Civil + Structure BOQ'!$B$2:$G$758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49" i="6" l="1"/>
  <c r="G747" i="6"/>
  <c r="G745" i="6"/>
  <c r="G742" i="6"/>
  <c r="G740" i="6"/>
  <c r="G738" i="6"/>
  <c r="G736" i="6"/>
  <c r="G735" i="6"/>
  <c r="G733" i="6"/>
  <c r="G732" i="6"/>
  <c r="G723" i="6"/>
  <c r="G721" i="6"/>
  <c r="G719" i="6"/>
  <c r="G656" i="6"/>
  <c r="G655" i="6"/>
  <c r="G654" i="6"/>
  <c r="G651" i="6"/>
  <c r="G650" i="6"/>
  <c r="G646" i="6"/>
  <c r="G638" i="6"/>
  <c r="G636" i="6"/>
  <c r="G641" i="6" s="1"/>
  <c r="G38" i="7" s="1"/>
  <c r="G602" i="6"/>
  <c r="G601" i="6"/>
  <c r="G598" i="6"/>
  <c r="G596" i="6"/>
  <c r="G574" i="6"/>
  <c r="G572" i="6"/>
  <c r="G571" i="6"/>
  <c r="G569" i="6"/>
  <c r="G563" i="6"/>
  <c r="G561" i="6"/>
  <c r="G558" i="6"/>
  <c r="G556" i="6"/>
  <c r="G553" i="6"/>
  <c r="G551" i="6"/>
  <c r="G548" i="6"/>
  <c r="G543" i="6"/>
  <c r="G536" i="6"/>
  <c r="G533" i="6"/>
  <c r="G531" i="6"/>
  <c r="E528" i="6"/>
  <c r="G528" i="6" s="1"/>
  <c r="G527" i="6"/>
  <c r="E527" i="6"/>
  <c r="G488" i="6"/>
  <c r="G486" i="6"/>
  <c r="G484" i="6"/>
  <c r="G482" i="6"/>
  <c r="G466" i="6"/>
  <c r="G464" i="6"/>
  <c r="G462" i="6"/>
  <c r="G460" i="6"/>
  <c r="G458" i="6"/>
  <c r="G415" i="6"/>
  <c r="G414" i="6"/>
  <c r="G413" i="6"/>
  <c r="G412" i="6"/>
  <c r="G411" i="6"/>
  <c r="G410" i="6"/>
  <c r="G409" i="6"/>
  <c r="G408" i="6"/>
  <c r="G407" i="6"/>
  <c r="G406" i="6"/>
  <c r="G405" i="6"/>
  <c r="G404" i="6"/>
  <c r="G402" i="6"/>
  <c r="G400" i="6"/>
  <c r="G368" i="6"/>
  <c r="G361" i="6"/>
  <c r="G360" i="6"/>
  <c r="G359" i="6"/>
  <c r="G356" i="6"/>
  <c r="G309" i="6"/>
  <c r="G307" i="6"/>
  <c r="E304" i="6"/>
  <c r="G304" i="6" s="1"/>
  <c r="E301" i="6"/>
  <c r="G301" i="6" s="1"/>
  <c r="G293" i="6"/>
  <c r="G273" i="6"/>
  <c r="G275" i="6" s="1"/>
  <c r="G22" i="7" s="1"/>
  <c r="G242" i="6"/>
  <c r="G240" i="6"/>
  <c r="G238" i="6"/>
  <c r="G236" i="6"/>
  <c r="E234" i="6"/>
  <c r="G234" i="6" s="1"/>
  <c r="G232" i="6"/>
  <c r="G230" i="6"/>
  <c r="G228" i="6"/>
  <c r="G226" i="6"/>
  <c r="G224" i="6"/>
  <c r="G220" i="6"/>
  <c r="G218" i="6"/>
  <c r="G216" i="6"/>
  <c r="G214" i="6"/>
  <c r="G212" i="6"/>
  <c r="G210" i="6"/>
  <c r="G208" i="6"/>
  <c r="G206" i="6"/>
  <c r="G198" i="6"/>
  <c r="G197" i="6"/>
  <c r="G196" i="6"/>
  <c r="G195" i="6"/>
  <c r="G194" i="6"/>
  <c r="G193" i="6"/>
  <c r="G136" i="6"/>
  <c r="G135" i="6"/>
  <c r="G133" i="6"/>
  <c r="G132" i="6"/>
  <c r="G130" i="6"/>
  <c r="G129" i="6"/>
  <c r="G128" i="6"/>
  <c r="G127" i="6"/>
  <c r="G126" i="6"/>
  <c r="G125" i="6"/>
  <c r="G119" i="6"/>
  <c r="G118" i="6"/>
  <c r="F1414" i="4"/>
  <c r="D1412" i="4"/>
  <c r="F1402" i="4"/>
  <c r="D1396" i="4"/>
  <c r="D1395" i="4"/>
  <c r="D1394" i="4"/>
  <c r="D1393" i="4"/>
  <c r="K1392" i="4"/>
  <c r="D1392" i="4"/>
  <c r="D1391" i="4"/>
  <c r="D1390" i="4"/>
  <c r="G1281" i="4"/>
  <c r="G1280" i="4"/>
  <c r="G1279" i="4"/>
  <c r="G1278" i="4"/>
  <c r="G1277" i="4"/>
  <c r="G1276" i="4"/>
  <c r="G1275" i="4"/>
  <c r="G1274" i="4"/>
  <c r="G1273" i="4"/>
  <c r="G1272" i="4"/>
  <c r="G1271" i="4"/>
  <c r="G1270" i="4"/>
  <c r="G1269" i="4"/>
  <c r="G1268" i="4"/>
  <c r="G1267" i="4"/>
  <c r="G1266" i="4"/>
  <c r="G1265" i="4"/>
  <c r="G1264" i="4"/>
  <c r="G1263" i="4"/>
  <c r="G1262" i="4"/>
  <c r="G1261" i="4"/>
  <c r="G1260" i="4"/>
  <c r="G1259" i="4"/>
  <c r="G1258" i="4"/>
  <c r="G1257" i="4"/>
  <c r="G1256" i="4"/>
  <c r="G1254" i="4"/>
  <c r="G1253" i="4"/>
  <c r="D1252" i="4"/>
  <c r="G1252" i="4" s="1"/>
  <c r="G1251" i="4"/>
  <c r="D1250" i="4"/>
  <c r="G1250" i="4" s="1"/>
  <c r="G1249" i="4"/>
  <c r="G1248" i="4"/>
  <c r="G1247" i="4"/>
  <c r="G1246" i="4"/>
  <c r="G1245" i="4"/>
  <c r="G1244" i="4"/>
  <c r="G1243" i="4"/>
  <c r="G1242" i="4"/>
  <c r="G1241" i="4"/>
  <c r="G1240" i="4"/>
  <c r="D1239" i="4"/>
  <c r="G1239" i="4" s="1"/>
  <c r="G1238" i="4"/>
  <c r="G1237" i="4"/>
  <c r="G1236" i="4"/>
  <c r="G1235" i="4"/>
  <c r="G1234" i="4"/>
  <c r="G1233" i="4"/>
  <c r="G1232" i="4"/>
  <c r="G1231" i="4"/>
  <c r="G1230" i="4"/>
  <c r="G1229" i="4"/>
  <c r="D1228" i="4"/>
  <c r="G1228" i="4" s="1"/>
  <c r="G1227" i="4"/>
  <c r="G1226" i="4"/>
  <c r="G1225" i="4"/>
  <c r="G1224" i="4"/>
  <c r="D1224" i="4"/>
  <c r="G1223" i="4"/>
  <c r="G1222" i="4"/>
  <c r="G1221" i="4"/>
  <c r="F1121" i="4"/>
  <c r="D1117" i="4"/>
  <c r="F1110" i="4"/>
  <c r="D1104" i="4"/>
  <c r="D1103" i="4"/>
  <c r="D1102" i="4"/>
  <c r="D1101" i="4"/>
  <c r="K1100" i="4"/>
  <c r="D1100" i="4"/>
  <c r="D1099" i="4"/>
  <c r="D1098" i="4"/>
  <c r="D1093" i="4"/>
  <c r="E1092" i="4"/>
  <c r="D1091" i="4"/>
  <c r="E1087" i="4"/>
  <c r="G978" i="4"/>
  <c r="G977" i="4"/>
  <c r="G976" i="4"/>
  <c r="G975" i="4"/>
  <c r="G974" i="4"/>
  <c r="G973" i="4"/>
  <c r="G972" i="4"/>
  <c r="G971" i="4"/>
  <c r="G970" i="4"/>
  <c r="G969" i="4"/>
  <c r="G968" i="4"/>
  <c r="G967" i="4"/>
  <c r="G966" i="4"/>
  <c r="G965" i="4"/>
  <c r="G964" i="4"/>
  <c r="G963" i="4"/>
  <c r="G962" i="4"/>
  <c r="G961" i="4"/>
  <c r="G960" i="4"/>
  <c r="G959" i="4"/>
  <c r="G957" i="4"/>
  <c r="D956" i="4"/>
  <c r="G956" i="4" s="1"/>
  <c r="G955" i="4"/>
  <c r="D954" i="4"/>
  <c r="G954" i="4" s="1"/>
  <c r="G953" i="4"/>
  <c r="G952" i="4"/>
  <c r="G951" i="4"/>
  <c r="G950" i="4"/>
  <c r="G949" i="4"/>
  <c r="G948" i="4"/>
  <c r="G947" i="4"/>
  <c r="G946" i="4"/>
  <c r="G945" i="4"/>
  <c r="G944" i="4"/>
  <c r="G943" i="4"/>
  <c r="D942" i="4"/>
  <c r="G942" i="4" s="1"/>
  <c r="G941" i="4"/>
  <c r="G940" i="4"/>
  <c r="G939" i="4"/>
  <c r="G938" i="4"/>
  <c r="G937" i="4"/>
  <c r="G936" i="4"/>
  <c r="G935" i="4"/>
  <c r="G934" i="4"/>
  <c r="G933" i="4"/>
  <c r="G932" i="4"/>
  <c r="G931" i="4"/>
  <c r="G930" i="4"/>
  <c r="G929" i="4"/>
  <c r="G928" i="4"/>
  <c r="D928" i="4"/>
  <c r="G927" i="4"/>
  <c r="G926" i="4"/>
  <c r="G925" i="4"/>
  <c r="I820" i="4"/>
  <c r="F814" i="4"/>
  <c r="D807" i="4"/>
  <c r="F796" i="4"/>
  <c r="D790" i="4"/>
  <c r="D789" i="4"/>
  <c r="D788" i="4"/>
  <c r="D787" i="4"/>
  <c r="K786" i="4"/>
  <c r="D786" i="4"/>
  <c r="D785" i="4"/>
  <c r="D784" i="4"/>
  <c r="D699" i="4"/>
  <c r="D698" i="4"/>
  <c r="D697" i="4"/>
  <c r="D696" i="4"/>
  <c r="K695" i="4"/>
  <c r="D695" i="4"/>
  <c r="D694" i="4"/>
  <c r="D693" i="4"/>
  <c r="D690" i="4"/>
  <c r="D688" i="4"/>
  <c r="E684" i="4"/>
  <c r="D567" i="4"/>
  <c r="D549" i="4"/>
  <c r="D547" i="4"/>
  <c r="I534" i="4"/>
  <c r="D518" i="4"/>
  <c r="F423" i="4"/>
  <c r="D420" i="4"/>
  <c r="F395" i="4"/>
  <c r="F331" i="4"/>
  <c r="D328" i="4"/>
  <c r="D308" i="4"/>
  <c r="D306" i="4"/>
  <c r="D305" i="4"/>
  <c r="D304" i="4"/>
  <c r="D303" i="4"/>
  <c r="D302" i="4"/>
  <c r="E296" i="4"/>
  <c r="I288" i="4"/>
  <c r="D220" i="4"/>
  <c r="D218" i="4"/>
  <c r="D217" i="4"/>
  <c r="D216" i="4"/>
  <c r="D215" i="4"/>
  <c r="D214" i="4"/>
  <c r="D211" i="4"/>
  <c r="E207" i="4"/>
  <c r="I199" i="4"/>
  <c r="D79" i="4"/>
  <c r="D62" i="4"/>
  <c r="D60" i="4"/>
  <c r="I49" i="4"/>
  <c r="D33" i="4"/>
  <c r="D24" i="4"/>
  <c r="D17" i="4"/>
  <c r="D11" i="4"/>
  <c r="G576" i="6" l="1"/>
  <c r="G34" i="7" s="1"/>
  <c r="G313" i="6"/>
  <c r="G24" i="7" s="1"/>
  <c r="G421" i="6"/>
  <c r="G28" i="7" s="1"/>
  <c r="G247" i="6"/>
  <c r="G20" i="7" s="1"/>
  <c r="G138" i="6"/>
  <c r="G754" i="6" s="1"/>
  <c r="G756" i="6" s="1"/>
  <c r="G758" i="6" s="1"/>
  <c r="G201" i="6"/>
  <c r="G18" i="7" s="1"/>
  <c r="G752" i="6"/>
  <c r="G40" i="7" s="1"/>
  <c r="G469" i="6"/>
  <c r="G30" i="7" s="1"/>
  <c r="G603" i="6"/>
  <c r="G36" i="7" s="1"/>
  <c r="G375" i="6"/>
  <c r="G26" i="7" s="1"/>
  <c r="G490" i="6"/>
  <c r="G32" i="7" s="1"/>
  <c r="G16" i="7"/>
  <c r="G42" i="7" l="1"/>
  <c r="G44" i="7" s="1"/>
  <c r="G46" i="7" s="1"/>
</calcChain>
</file>

<file path=xl/sharedStrings.xml><?xml version="1.0" encoding="utf-8"?>
<sst xmlns="http://schemas.openxmlformats.org/spreadsheetml/2006/main" count="2641" uniqueCount="907">
  <si>
    <t>Date           : 26.02.2025</t>
  </si>
  <si>
    <t xml:space="preserve">Clients       : National Law School University - Bangalore </t>
  </si>
  <si>
    <t xml:space="preserve">Architects  : Hundred Hands </t>
  </si>
  <si>
    <t xml:space="preserve">COST SUMMARY </t>
  </si>
  <si>
    <r>
      <rPr>
        <sz val="10"/>
        <rFont val="Arial"/>
        <charset val="134"/>
      </rPr>
      <t>A.</t>
    </r>
    <r>
      <rPr>
        <sz val="7"/>
        <rFont val="Arial"/>
        <charset val="134"/>
      </rPr>
      <t xml:space="preserve">    </t>
    </r>
    <r>
      <rPr>
        <sz val="10"/>
        <rFont val="Arial"/>
        <charset val="134"/>
      </rPr>
      <t>EARTHWORK</t>
    </r>
  </si>
  <si>
    <r>
      <rPr>
        <sz val="10"/>
        <rFont val="Arial"/>
        <charset val="134"/>
      </rPr>
      <t>B.</t>
    </r>
    <r>
      <rPr>
        <sz val="7"/>
        <rFont val="Arial"/>
        <charset val="134"/>
      </rPr>
      <t xml:space="preserve">    </t>
    </r>
    <r>
      <rPr>
        <sz val="10"/>
        <rFont val="Arial"/>
        <charset val="134"/>
      </rPr>
      <t>PLAIN CEMENT CONCRETE</t>
    </r>
  </si>
  <si>
    <r>
      <rPr>
        <sz val="10"/>
        <rFont val="Arial"/>
        <charset val="134"/>
      </rPr>
      <t>C.</t>
    </r>
    <r>
      <rPr>
        <sz val="7"/>
        <rFont val="Arial"/>
        <charset val="134"/>
      </rPr>
      <t xml:space="preserve">    </t>
    </r>
    <r>
      <rPr>
        <sz val="10"/>
        <rFont val="Arial"/>
        <charset val="134"/>
      </rPr>
      <t>REINFORCED CEMENT CONCRETE</t>
    </r>
  </si>
  <si>
    <r>
      <rPr>
        <sz val="10"/>
        <rFont val="Arial"/>
        <charset val="134"/>
      </rPr>
      <t>D.</t>
    </r>
    <r>
      <rPr>
        <sz val="7"/>
        <rFont val="Arial"/>
        <charset val="134"/>
      </rPr>
      <t xml:space="preserve">    </t>
    </r>
    <r>
      <rPr>
        <sz val="10"/>
        <rFont val="Arial"/>
        <charset val="134"/>
      </rPr>
      <t>STEEL REINFORCEMENT WORK</t>
    </r>
  </si>
  <si>
    <r>
      <rPr>
        <sz val="10"/>
        <rFont val="Arial"/>
        <charset val="134"/>
      </rPr>
      <t>E.</t>
    </r>
    <r>
      <rPr>
        <sz val="7"/>
        <rFont val="Arial"/>
        <charset val="134"/>
      </rPr>
      <t xml:space="preserve">      </t>
    </r>
    <r>
      <rPr>
        <sz val="10"/>
        <rFont val="Arial"/>
        <charset val="134"/>
      </rPr>
      <t>STEEL AND ROOFING WORK</t>
    </r>
  </si>
  <si>
    <r>
      <rPr>
        <sz val="10"/>
        <rFont val="Arial"/>
        <charset val="134"/>
      </rPr>
      <t>F.</t>
    </r>
    <r>
      <rPr>
        <sz val="7"/>
        <rFont val="Arial"/>
        <charset val="134"/>
      </rPr>
      <t xml:space="preserve">    </t>
    </r>
    <r>
      <rPr>
        <sz val="10"/>
        <rFont val="Arial"/>
        <charset val="134"/>
      </rPr>
      <t>MASONRY</t>
    </r>
  </si>
  <si>
    <t>G. DOORS AND WINDOWS</t>
  </si>
  <si>
    <r>
      <rPr>
        <sz val="10"/>
        <rFont val="Arial"/>
        <charset val="134"/>
      </rPr>
      <t>H.</t>
    </r>
    <r>
      <rPr>
        <sz val="7"/>
        <rFont val="Arial"/>
        <charset val="134"/>
      </rPr>
      <t xml:space="preserve">    </t>
    </r>
    <r>
      <rPr>
        <sz val="10"/>
        <rFont val="Arial"/>
        <charset val="134"/>
      </rPr>
      <t xml:space="preserve"> PLASTERING  WORK</t>
    </r>
  </si>
  <si>
    <r>
      <rPr>
        <sz val="10"/>
        <rFont val="Arial"/>
        <charset val="134"/>
      </rPr>
      <t>I.</t>
    </r>
    <r>
      <rPr>
        <sz val="7"/>
        <rFont val="Arial"/>
        <charset val="134"/>
      </rPr>
      <t xml:space="preserve">    </t>
    </r>
    <r>
      <rPr>
        <sz val="10"/>
        <rFont val="Arial"/>
        <charset val="134"/>
      </rPr>
      <t>PAINTING WORK</t>
    </r>
  </si>
  <si>
    <r>
      <rPr>
        <sz val="10"/>
        <rFont val="Arial"/>
        <charset val="134"/>
      </rPr>
      <t>J.</t>
    </r>
    <r>
      <rPr>
        <sz val="7"/>
        <rFont val="Arial"/>
        <charset val="134"/>
      </rPr>
      <t xml:space="preserve">    </t>
    </r>
    <r>
      <rPr>
        <sz val="10"/>
        <rFont val="Arial"/>
        <charset val="134"/>
      </rPr>
      <t>FLOORING &amp; PAVING WORKS</t>
    </r>
  </si>
  <si>
    <t>K. MINOR FABRICATION WORKS</t>
  </si>
  <si>
    <r>
      <rPr>
        <sz val="10"/>
        <rFont val="Arial"/>
        <charset val="134"/>
      </rPr>
      <t>L.</t>
    </r>
    <r>
      <rPr>
        <sz val="7"/>
        <rFont val="Arial"/>
        <charset val="134"/>
      </rPr>
      <t xml:space="preserve">     </t>
    </r>
    <r>
      <rPr>
        <sz val="10"/>
        <rFont val="Arial"/>
        <charset val="134"/>
      </rPr>
      <t xml:space="preserve">WEATHER PROOFER </t>
    </r>
  </si>
  <si>
    <r>
      <rPr>
        <sz val="10"/>
        <rFont val="Arial"/>
        <charset val="134"/>
      </rPr>
      <t>M.</t>
    </r>
    <r>
      <rPr>
        <sz val="7"/>
        <rFont val="Arial"/>
        <charset val="134"/>
      </rPr>
      <t xml:space="preserve">    </t>
    </r>
    <r>
      <rPr>
        <sz val="10"/>
        <rFont val="Arial"/>
        <charset val="134"/>
      </rPr>
      <t>MISCELLANEOUS WORKS</t>
    </r>
  </si>
  <si>
    <t xml:space="preserve">TOTAL VALUE OF CIVIL WORK </t>
  </si>
  <si>
    <t xml:space="preserve">ADD GST AT 18% </t>
  </si>
  <si>
    <t>TOTAL VALUE INCLUDING TAXES</t>
  </si>
  <si>
    <t>Sl No</t>
  </si>
  <si>
    <t>Particulars of Work</t>
  </si>
  <si>
    <t>Details</t>
  </si>
  <si>
    <t>No</t>
  </si>
  <si>
    <t>L</t>
  </si>
  <si>
    <t>B</t>
  </si>
  <si>
    <t>D</t>
  </si>
  <si>
    <t>Quantity</t>
  </si>
  <si>
    <t>Unit</t>
  </si>
  <si>
    <t>D2</t>
  </si>
  <si>
    <r>
      <rPr>
        <sz val="10"/>
        <rFont val="Arial"/>
        <charset val="134"/>
      </rPr>
      <t xml:space="preserve">Providing and constructing </t>
    </r>
    <r>
      <rPr>
        <b/>
        <sz val="10"/>
        <rFont val="Arial"/>
        <charset val="134"/>
      </rPr>
      <t>200mm</t>
    </r>
    <r>
      <rPr>
        <sz val="10"/>
        <rFont val="Arial"/>
        <charset val="134"/>
      </rPr>
      <t xml:space="preserve"> </t>
    </r>
    <r>
      <rPr>
        <b/>
        <sz val="10"/>
        <rFont val="Arial"/>
        <charset val="134"/>
      </rPr>
      <t>thick walls in Superstructure</t>
    </r>
    <r>
      <rPr>
        <sz val="10"/>
        <rFont val="Arial"/>
        <charset val="134"/>
      </rPr>
      <t xml:space="preserve"> using precast </t>
    </r>
    <r>
      <rPr>
        <u/>
        <sz val="10"/>
        <rFont val="Arial"/>
        <charset val="134"/>
      </rPr>
      <t xml:space="preserve">Solid Cement Concrete Blocks </t>
    </r>
    <r>
      <rPr>
        <sz val="10"/>
        <rFont val="Arial"/>
        <charset val="134"/>
      </rPr>
      <t xml:space="preserve">of size </t>
    </r>
    <r>
      <rPr>
        <u/>
        <sz val="10"/>
        <rFont val="Arial"/>
        <charset val="134"/>
      </rPr>
      <t>400x200x200mm</t>
    </r>
    <r>
      <rPr>
        <sz val="10"/>
        <rFont val="Arial"/>
        <charset val="134"/>
      </rPr>
      <t xml:space="preserve"> of approved quality with crushing strength conforming to IS,  in  Cement  mortar  1:6 including  necessary   scaffolding, curing,  hacking of  concrete  surfaces  and  packing  of  the  space between  column/ beam/roof/slab and walls and filling of voids  created by  chasing  of  walls  for   water supply  &amp;  electrical  works   with appropriate material etc., complete all as per drawings.</t>
    </r>
  </si>
  <si>
    <t xml:space="preserve">BASMENT FLOOR </t>
  </si>
  <si>
    <t>Grid 1' A'-C</t>
  </si>
  <si>
    <t>Grid 1 A'-H</t>
  </si>
  <si>
    <t>Grid 3 A"-H</t>
  </si>
  <si>
    <t>Grid 5' A"-D'</t>
  </si>
  <si>
    <t>Grid 5' E-F</t>
  </si>
  <si>
    <t>Lift Wall</t>
  </si>
  <si>
    <t>Toilet Duct Wall Grid C</t>
  </si>
  <si>
    <t>Grid 6' Toilet room  Wall</t>
  </si>
  <si>
    <t>Grid 6 D-H</t>
  </si>
  <si>
    <t>Grid A'/C 1-1'</t>
  </si>
  <si>
    <t>Grid A''/H 1-3</t>
  </si>
  <si>
    <t>Out side Staircase Wall</t>
  </si>
  <si>
    <t>Grid A''/H 3-5</t>
  </si>
  <si>
    <t>Grid A''/D' 5'-6</t>
  </si>
  <si>
    <t>Grid D/E' 5'-6</t>
  </si>
  <si>
    <t>Grid F/H 5'-6</t>
  </si>
  <si>
    <t xml:space="preserve">Toilet Block Wall </t>
  </si>
  <si>
    <t xml:space="preserve">0.15 Thick Wall toilet </t>
  </si>
  <si>
    <t>GROUND FLOOR</t>
  </si>
  <si>
    <t>Horizontal Lines</t>
  </si>
  <si>
    <t>Grid 1' A-B</t>
  </si>
  <si>
    <t xml:space="preserve">Stair Cass Wall </t>
  </si>
  <si>
    <r>
      <rPr>
        <sz val="10"/>
        <rFont val="Arial"/>
        <charset val="134"/>
      </rPr>
      <t xml:space="preserve">Toilet Wall </t>
    </r>
    <r>
      <rPr>
        <sz val="8"/>
        <rFont val="Arial"/>
        <charset val="134"/>
      </rPr>
      <t>Vertical</t>
    </r>
    <r>
      <rPr>
        <sz val="10"/>
        <rFont val="Arial"/>
        <charset val="134"/>
      </rPr>
      <t xml:space="preserve"> 1'</t>
    </r>
  </si>
  <si>
    <t>Niche Wall Grid 1"</t>
  </si>
  <si>
    <r>
      <rPr>
        <sz val="10"/>
        <rFont val="Arial"/>
        <charset val="134"/>
      </rPr>
      <t xml:space="preserve">Toilet Wall </t>
    </r>
    <r>
      <rPr>
        <sz val="9"/>
        <rFont val="Arial"/>
        <charset val="134"/>
      </rPr>
      <t>Horizontal</t>
    </r>
  </si>
  <si>
    <t xml:space="preserve">Grid 1' </t>
  </si>
  <si>
    <t>Grid 1</t>
  </si>
  <si>
    <t>Grid 1 C-R 0.23 thick</t>
  </si>
  <si>
    <t>In side offset wall</t>
  </si>
  <si>
    <t>Grid J K &amp; R</t>
  </si>
  <si>
    <t>Grid 1/2 A-B</t>
  </si>
  <si>
    <t>Grid 2 D-E</t>
  </si>
  <si>
    <t>Grid 2 E-F</t>
  </si>
  <si>
    <t>Grid 2 F-G</t>
  </si>
  <si>
    <t>Grid 2 G-H</t>
  </si>
  <si>
    <t>Grid 2 H-I</t>
  </si>
  <si>
    <t>Grid 2 I-J</t>
  </si>
  <si>
    <t>Grid 2' K-M</t>
  </si>
  <si>
    <t>Grid 2' M-N</t>
  </si>
  <si>
    <t>Grid N-O</t>
  </si>
  <si>
    <t xml:space="preserve">Lift Wall </t>
  </si>
  <si>
    <t>Grid 2 U-P</t>
  </si>
  <si>
    <t>Grid 2 P-Q</t>
  </si>
  <si>
    <t>Grid 2 Q-R</t>
  </si>
  <si>
    <t>Toilet Block Grid 5'</t>
  </si>
  <si>
    <t>Grid E-F</t>
  </si>
  <si>
    <t>Grid K-L</t>
  </si>
  <si>
    <t>Grid L'-M</t>
  </si>
  <si>
    <t>Grid 4 P-Q</t>
  </si>
  <si>
    <t>Grid D Duct  Wall</t>
  </si>
  <si>
    <t>Grid  6 D-E</t>
  </si>
  <si>
    <t>Grid  6 G-H</t>
  </si>
  <si>
    <t>Grid  6 O-R</t>
  </si>
  <si>
    <t>Grid  6'N-P</t>
  </si>
  <si>
    <t>Vertical Lines</t>
  </si>
  <si>
    <t>Grid A</t>
  </si>
  <si>
    <t>Grid B</t>
  </si>
  <si>
    <t xml:space="preserve">Staircase Wall </t>
  </si>
  <si>
    <t>Grid A/C 1'-1</t>
  </si>
  <si>
    <t>Grid A/A'1-2</t>
  </si>
  <si>
    <t>Grid D/F/J &amp; K 1-2</t>
  </si>
  <si>
    <t>Grid M 1-2</t>
  </si>
  <si>
    <t>Grid N/O/P/R 1-2</t>
  </si>
  <si>
    <t>out side staircase Wall</t>
  </si>
  <si>
    <t>Grid C/D 5'-6</t>
  </si>
  <si>
    <t>Grid D/E/F 5'-7</t>
  </si>
  <si>
    <t>Grid O/P</t>
  </si>
  <si>
    <t>Grid P/R/ 5'-7</t>
  </si>
  <si>
    <t xml:space="preserve">Deduction </t>
  </si>
  <si>
    <t>D1</t>
  </si>
  <si>
    <t>D3</t>
  </si>
  <si>
    <t>D4</t>
  </si>
  <si>
    <t>D5</t>
  </si>
  <si>
    <t>D6</t>
  </si>
  <si>
    <t>D7</t>
  </si>
  <si>
    <t>-</t>
  </si>
  <si>
    <t>D8</t>
  </si>
  <si>
    <t>D9</t>
  </si>
  <si>
    <t>DW1</t>
  </si>
  <si>
    <t>DW2</t>
  </si>
  <si>
    <t>DW3</t>
  </si>
  <si>
    <t>DW4</t>
  </si>
  <si>
    <t>DW5</t>
  </si>
  <si>
    <t>DW6</t>
  </si>
  <si>
    <t>v1</t>
  </si>
  <si>
    <t>v2</t>
  </si>
  <si>
    <t>v3</t>
  </si>
  <si>
    <t>v4</t>
  </si>
  <si>
    <t>W1</t>
  </si>
  <si>
    <t>W2</t>
  </si>
  <si>
    <t>W3</t>
  </si>
  <si>
    <t>W4</t>
  </si>
  <si>
    <t>W5</t>
  </si>
  <si>
    <t>W6</t>
  </si>
  <si>
    <t>W7</t>
  </si>
  <si>
    <t>W8</t>
  </si>
  <si>
    <t>W9</t>
  </si>
  <si>
    <t>W10</t>
  </si>
  <si>
    <t>W11</t>
  </si>
  <si>
    <t>W12</t>
  </si>
  <si>
    <t>SCH01</t>
  </si>
  <si>
    <t>FHC</t>
  </si>
  <si>
    <t>ES01</t>
  </si>
  <si>
    <t>CS01</t>
  </si>
  <si>
    <t>Lift  Opening</t>
  </si>
  <si>
    <t>Lintel Shuttering  For Openings</t>
  </si>
  <si>
    <t>Staircase 1</t>
  </si>
  <si>
    <t xml:space="preserve">Waist Slab </t>
  </si>
  <si>
    <t>Waist Slab Sides</t>
  </si>
  <si>
    <t>Landing</t>
  </si>
  <si>
    <t>Steps</t>
  </si>
  <si>
    <t>Staircase 2</t>
  </si>
  <si>
    <t>Steps sides</t>
  </si>
  <si>
    <t>Staircase 3</t>
  </si>
  <si>
    <t>Staircase 4</t>
  </si>
  <si>
    <t>Staircase 5 GF -FF</t>
  </si>
  <si>
    <t>Out side Staircase 1</t>
  </si>
  <si>
    <t>Grid 3-4</t>
  </si>
  <si>
    <t>Landing 1</t>
  </si>
  <si>
    <t>Landing 2</t>
  </si>
  <si>
    <t xml:space="preserve">Steps </t>
  </si>
  <si>
    <t>Out side Staircase 2</t>
  </si>
  <si>
    <t>Shuttering  For Chejja</t>
  </si>
  <si>
    <t>Grid B-R W5</t>
  </si>
  <si>
    <t>Grid N-R W9</t>
  </si>
  <si>
    <t>V3</t>
  </si>
  <si>
    <t>W12&amp; D4</t>
  </si>
  <si>
    <t>Concreting lintel Chejja &amp; Staircase</t>
  </si>
  <si>
    <t xml:space="preserve">Lintel </t>
  </si>
  <si>
    <t>Concreting  For Chejja</t>
  </si>
  <si>
    <t>E2</t>
  </si>
  <si>
    <r>
      <rPr>
        <sz val="10"/>
        <rFont val="Arial"/>
        <charset val="134"/>
      </rPr>
      <t xml:space="preserve">Prepare surface and </t>
    </r>
    <r>
      <rPr>
        <b/>
        <sz val="10"/>
        <rFont val="Arial"/>
        <charset val="134"/>
      </rPr>
      <t>plaster to internal    surfaces   of brick/block walls</t>
    </r>
    <r>
      <rPr>
        <sz val="10"/>
        <rFont val="Arial"/>
        <charset val="134"/>
      </rPr>
      <t xml:space="preserve"> with 15mm  thick cement mortar 1:6 including finishing  with  a thin slurry  of  lime.</t>
    </r>
  </si>
  <si>
    <t>Grid A-B</t>
  </si>
  <si>
    <t>Toilet Room</t>
  </si>
  <si>
    <t xml:space="preserve">Stair case Wall </t>
  </si>
  <si>
    <r>
      <rPr>
        <sz val="10"/>
        <rFont val="Arial"/>
        <charset val="134"/>
      </rPr>
      <t xml:space="preserve">Stair case Wall </t>
    </r>
    <r>
      <rPr>
        <sz val="9"/>
        <rFont val="Arial"/>
        <charset val="134"/>
      </rPr>
      <t>op/toilet</t>
    </r>
  </si>
  <si>
    <t>Grid A-A'-1'-1</t>
  </si>
  <si>
    <t>Grid C-1'-1</t>
  </si>
  <si>
    <t>Grid A'-B 1-2</t>
  </si>
  <si>
    <t>Grid D 1-2</t>
  </si>
  <si>
    <t>Grid D-F&amp;1-2</t>
  </si>
  <si>
    <t>Grid F-J&amp;1-2</t>
  </si>
  <si>
    <t>Staircase wall J/K 1-2</t>
  </si>
  <si>
    <t>Grid K-M&amp;1-2</t>
  </si>
  <si>
    <t>Grid M-N&amp;1-2</t>
  </si>
  <si>
    <t>Grid N-O&amp;1-2</t>
  </si>
  <si>
    <t>Inside Wall</t>
  </si>
  <si>
    <t>Staircase wall O/P 1-2</t>
  </si>
  <si>
    <t xml:space="preserve">Lift Wall in side </t>
  </si>
  <si>
    <t>Grid P-R&amp;1-2</t>
  </si>
  <si>
    <t>Toilet Block 1 5'-5 &amp;B-D</t>
  </si>
  <si>
    <t>Toilet Block 2</t>
  </si>
  <si>
    <t>H Toilet</t>
  </si>
  <si>
    <t>Passage</t>
  </si>
  <si>
    <t>Shaft</t>
  </si>
  <si>
    <t xml:space="preserve">Server Room </t>
  </si>
  <si>
    <t>Stairs E-F&amp;4-6</t>
  </si>
  <si>
    <t xml:space="preserve">Staircase Wall in side </t>
  </si>
  <si>
    <t xml:space="preserve">Staircase Wall out side </t>
  </si>
  <si>
    <t>Grid F-H&amp; 5'-6</t>
  </si>
  <si>
    <t>Grid N-P 6-6'</t>
  </si>
  <si>
    <t>Grid P-R 4-6</t>
  </si>
  <si>
    <t>Grid D-R  2</t>
  </si>
  <si>
    <t>Grid 6-4 &amp; P-R</t>
  </si>
  <si>
    <t>Grid 2'-2</t>
  </si>
  <si>
    <t>Lift opening</t>
  </si>
  <si>
    <t>Flooring</t>
  </si>
  <si>
    <t>IPS Tiles</t>
  </si>
  <si>
    <t>Class Rooms 1&amp;2</t>
  </si>
  <si>
    <t>E8</t>
  </si>
  <si>
    <r>
      <rPr>
        <sz val="10"/>
        <rFont val="Arial"/>
        <charset val="134"/>
      </rPr>
      <t xml:space="preserve">Providing two coats of </t>
    </r>
    <r>
      <rPr>
        <b/>
        <sz val="10"/>
        <rFont val="Arial"/>
        <charset val="134"/>
      </rPr>
      <t>painting  to Ceiling  and Walls</t>
    </r>
    <r>
      <rPr>
        <sz val="10"/>
        <rFont val="Arial"/>
        <charset val="134"/>
      </rPr>
      <t xml:space="preserve"> with  </t>
    </r>
    <r>
      <rPr>
        <b/>
        <sz val="10"/>
        <rFont val="Arial"/>
        <charset val="134"/>
      </rPr>
      <t>Premium Emulsion</t>
    </r>
    <r>
      <rPr>
        <sz val="10"/>
        <rFont val="Arial"/>
        <charset val="134"/>
      </rPr>
      <t xml:space="preserve"> </t>
    </r>
    <r>
      <rPr>
        <b/>
        <sz val="10"/>
        <rFont val="Arial"/>
        <charset val="134"/>
      </rPr>
      <t>Paint (of Asian Paints)</t>
    </r>
    <r>
      <rPr>
        <sz val="10"/>
        <rFont val="Arial"/>
        <charset val="134"/>
      </rPr>
      <t xml:space="preserve"> of approved shade and  manufacture  over  a  coat  of primer   including  preparing   the surface  to  receive  the  painting, putty work etc., complete.</t>
    </r>
  </si>
  <si>
    <t>E10</t>
  </si>
  <si>
    <r>
      <rPr>
        <sz val="10"/>
        <rFont val="Arial"/>
        <charset val="134"/>
      </rPr>
      <t xml:space="preserve">Providing  &amp; applying two  coats  of   </t>
    </r>
    <r>
      <rPr>
        <b/>
        <sz val="10"/>
        <rFont val="Arial"/>
        <charset val="134"/>
      </rPr>
      <t>Water based Primer</t>
    </r>
    <r>
      <rPr>
        <sz val="10"/>
        <rFont val="Arial"/>
        <charset val="134"/>
      </rPr>
      <t xml:space="preserve"> </t>
    </r>
    <r>
      <rPr>
        <b/>
        <sz val="10"/>
        <rFont val="Arial"/>
        <charset val="134"/>
      </rPr>
      <t xml:space="preserve"> </t>
    </r>
    <r>
      <rPr>
        <sz val="10"/>
        <rFont val="Arial"/>
        <charset val="134"/>
      </rPr>
      <t>of approved quality, for lift shaft walls, ducts etc. as directed by architect including cleaning of surfaces, scaffolding etc., complete. (</t>
    </r>
    <r>
      <rPr>
        <b/>
        <sz val="10"/>
        <rFont val="Arial"/>
        <charset val="134"/>
      </rPr>
      <t>For internal Surfaces of Lift Shaft</t>
    </r>
    <r>
      <rPr>
        <sz val="10"/>
        <rFont val="Arial"/>
        <charset val="134"/>
      </rPr>
      <t>)</t>
    </r>
  </si>
  <si>
    <t>Lift 1</t>
  </si>
  <si>
    <t>Lift 2</t>
  </si>
  <si>
    <t>Lift Shaft</t>
  </si>
  <si>
    <t>Duct1</t>
  </si>
  <si>
    <t>Duct2</t>
  </si>
  <si>
    <t xml:space="preserve">Window Grill </t>
  </si>
  <si>
    <t>Door Frames</t>
  </si>
  <si>
    <t>FIRST FLOOR</t>
  </si>
  <si>
    <t xml:space="preserve">Grid 1 C-R  </t>
  </si>
  <si>
    <t>Grid 2' K-L</t>
  </si>
  <si>
    <t>Grid 2' L-M</t>
  </si>
  <si>
    <t>Grid 2 O-P</t>
  </si>
  <si>
    <t>Grid 2 P-R</t>
  </si>
  <si>
    <t xml:space="preserve">Grid 3 A'-D' </t>
  </si>
  <si>
    <t>Grid 3 Q-R</t>
  </si>
  <si>
    <t>Grid 3 R-T</t>
  </si>
  <si>
    <t>Grid F-G</t>
  </si>
  <si>
    <t>Grid 4 P-R</t>
  </si>
  <si>
    <t>Grid  6 D-F</t>
  </si>
  <si>
    <t>Grid  6 N-R</t>
  </si>
  <si>
    <t>Grid C 2'</t>
  </si>
  <si>
    <t>Grid E/I/1-2</t>
  </si>
  <si>
    <t>Grid J/k/O/P 1-2</t>
  </si>
  <si>
    <t>Grid P'/Q' 2'-1'</t>
  </si>
  <si>
    <t>Grid Q 2-3</t>
  </si>
  <si>
    <t>Grid  A'/D 3-5'</t>
  </si>
  <si>
    <t xml:space="preserve">Duct Wall </t>
  </si>
  <si>
    <t>Grid D/E/F/G 5'-7</t>
  </si>
  <si>
    <t>Grid N/R 1-2</t>
  </si>
  <si>
    <t>Staircase 5 FF -SF</t>
  </si>
  <si>
    <t xml:space="preserve">Out side Staircase </t>
  </si>
  <si>
    <t xml:space="preserve"> For Chejja</t>
  </si>
  <si>
    <t>30 seat Class Room</t>
  </si>
  <si>
    <t>Staircase Wall</t>
  </si>
  <si>
    <t>Faculty Toilet</t>
  </si>
  <si>
    <t>Toilet op/Wall</t>
  </si>
  <si>
    <t>Faculty Room</t>
  </si>
  <si>
    <t>Faculty Room 4Nos</t>
  </si>
  <si>
    <t>Meeting Room</t>
  </si>
  <si>
    <t>120Seat Class Room</t>
  </si>
  <si>
    <t>Meeting Room 2</t>
  </si>
  <si>
    <t>Stair Case Wall</t>
  </si>
  <si>
    <t>Lift  wall</t>
  </si>
  <si>
    <t>Lift inside</t>
  </si>
  <si>
    <t>Meting Room</t>
  </si>
  <si>
    <t>Huddle Room 1</t>
  </si>
  <si>
    <t>Huddle Room 2</t>
  </si>
  <si>
    <t>30Seat Class Room</t>
  </si>
  <si>
    <t>Male toilet block</t>
  </si>
  <si>
    <t>Female Toilet</t>
  </si>
  <si>
    <t>Accessible Toilet</t>
  </si>
  <si>
    <t>Grid B 1''-3</t>
  </si>
  <si>
    <t>Grid 3 B-D'</t>
  </si>
  <si>
    <t>Grid D'3-6</t>
  </si>
  <si>
    <t>Grid E D' 5'-6</t>
  </si>
  <si>
    <t xml:space="preserve">Grid 4 E-G </t>
  </si>
  <si>
    <t>Grid G  4-6</t>
  </si>
  <si>
    <t>Grid C 1-2</t>
  </si>
  <si>
    <t>Grid 2 E-R</t>
  </si>
  <si>
    <t>Grid Q  2-3</t>
  </si>
  <si>
    <t>Grid 3 Q-T</t>
  </si>
  <si>
    <t>Grid 4 N-R</t>
  </si>
  <si>
    <t>Grid/6 4-6</t>
  </si>
  <si>
    <t xml:space="preserve"> FCT Toilet ENT</t>
  </si>
  <si>
    <t>Staircase</t>
  </si>
  <si>
    <t>SECOND FLOOR</t>
  </si>
  <si>
    <t xml:space="preserve">Grid 1 A-B </t>
  </si>
  <si>
    <t>Grid 1 C-J</t>
  </si>
  <si>
    <t>Grid 1 K-O</t>
  </si>
  <si>
    <t>Grid 1 O-P</t>
  </si>
  <si>
    <t>Grid 1/2 F-J</t>
  </si>
  <si>
    <t>Grid 1/2 K-O</t>
  </si>
  <si>
    <t>Grid 2' C,E</t>
  </si>
  <si>
    <t>Grid 2' F-G</t>
  </si>
  <si>
    <t>Grid 1-2' K-M</t>
  </si>
  <si>
    <t>Grid 2' FHC 01</t>
  </si>
  <si>
    <t>Grid 2' Lift wall</t>
  </si>
  <si>
    <t>Grid 2'-2 Duct walls</t>
  </si>
  <si>
    <t>Grid 2'-2 staircase</t>
  </si>
  <si>
    <t>Grid 2 D-F</t>
  </si>
  <si>
    <t>Grid 3 B-E</t>
  </si>
  <si>
    <t>Grid 4-5 B-F</t>
  </si>
  <si>
    <t>Grid 5 E-J</t>
  </si>
  <si>
    <t>Grid 5 L-R</t>
  </si>
  <si>
    <t>Grid 5-6 C-E</t>
  </si>
  <si>
    <t>Grid 5-6 C-E vertical</t>
  </si>
  <si>
    <t>Grid 6 C-E Toilet</t>
  </si>
  <si>
    <t>Grid 6 N-R</t>
  </si>
  <si>
    <t>Grid A-B 1'-1</t>
  </si>
  <si>
    <t xml:space="preserve">Grid A-B </t>
  </si>
  <si>
    <t>Grid A-B 1'-2</t>
  </si>
  <si>
    <t>FHC 03</t>
  </si>
  <si>
    <t>Grid D-F  1-2</t>
  </si>
  <si>
    <t>Grid F-O  1-2'</t>
  </si>
  <si>
    <t>Grid O-P  1-2'</t>
  </si>
  <si>
    <t>Grid F-G  2'-3 stair</t>
  </si>
  <si>
    <t>Grid O-P  2'-3 Lift</t>
  </si>
  <si>
    <t xml:space="preserve">Grid Q-R  2'-3 </t>
  </si>
  <si>
    <t xml:space="preserve">Grid R  2-4 </t>
  </si>
  <si>
    <t>Grid A-E  3-5</t>
  </si>
  <si>
    <t>Grid E-F  3-5</t>
  </si>
  <si>
    <t>Grid E-F  3-4</t>
  </si>
  <si>
    <t>Grid B-E  5-6</t>
  </si>
  <si>
    <t>Grid F-G  5-6</t>
  </si>
  <si>
    <t>Grid  N-R   5-6</t>
  </si>
  <si>
    <t>Staircase 5 SF-3rdF</t>
  </si>
  <si>
    <t>Grid C-F W4</t>
  </si>
  <si>
    <t>Grid F-P W5</t>
  </si>
  <si>
    <t>60 Seat Class Room</t>
  </si>
  <si>
    <t>Out Dore Café</t>
  </si>
  <si>
    <t>Meeting  Room</t>
  </si>
  <si>
    <t>60Seat Class Room</t>
  </si>
  <si>
    <t>Grid G 4-6</t>
  </si>
  <si>
    <t>Grid  2 D-F</t>
  </si>
  <si>
    <t>Grid  2/2"F-O</t>
  </si>
  <si>
    <t xml:space="preserve">Grid 2/2" E&amp;O </t>
  </si>
  <si>
    <t>Grid O-R</t>
  </si>
  <si>
    <t>Grid P  1-2</t>
  </si>
  <si>
    <t>Grid R  2-4</t>
  </si>
  <si>
    <t>Grid  N 4-6</t>
  </si>
  <si>
    <t>Toilet ENT</t>
  </si>
  <si>
    <t>THIRD FLOOR</t>
  </si>
  <si>
    <t>Grid 1' C-R 0.23 thick</t>
  </si>
  <si>
    <t>Grid 1 E-J</t>
  </si>
  <si>
    <t>Grid 1 K-M</t>
  </si>
  <si>
    <t>Grid 2' M-O</t>
  </si>
  <si>
    <t>Grid 2' P-R</t>
  </si>
  <si>
    <t>Grid 2-3</t>
  </si>
  <si>
    <t>Grid 2-3 staircase</t>
  </si>
  <si>
    <t>Grid 3-4 Q-R</t>
  </si>
  <si>
    <t xml:space="preserve">Grid 7 F-J </t>
  </si>
  <si>
    <t>Grid 7 L-R</t>
  </si>
  <si>
    <t>Grid C-E 1'-1</t>
  </si>
  <si>
    <t>Grid F-J 1'-1</t>
  </si>
  <si>
    <t>Grid K-S 1'-1</t>
  </si>
  <si>
    <t>Grid C-E  1-2</t>
  </si>
  <si>
    <t>Grid F-G  1-2</t>
  </si>
  <si>
    <t>Grid M-S  1-2'</t>
  </si>
  <si>
    <t>Grid R-S  1-2'</t>
  </si>
  <si>
    <t xml:space="preserve">Grid   A-B 2'-3 </t>
  </si>
  <si>
    <t>Grid F  5-6</t>
  </si>
  <si>
    <t>Grid J-L  5-6</t>
  </si>
  <si>
    <t>Grid  P    5-6</t>
  </si>
  <si>
    <t>Grid  R-S    5-6</t>
  </si>
  <si>
    <t xml:space="preserve">Staircase 3rd Floor </t>
  </si>
  <si>
    <t>Faculty Room 7Nos</t>
  </si>
  <si>
    <t>120 Seat Class room</t>
  </si>
  <si>
    <t>Faculty Room 2Nos</t>
  </si>
  <si>
    <t>Room</t>
  </si>
  <si>
    <t>Grid 5 F-J</t>
  </si>
  <si>
    <t>Grid 5 J-R'</t>
  </si>
  <si>
    <t>Grid C 1-2'</t>
  </si>
  <si>
    <t>Grid  1 E-M</t>
  </si>
  <si>
    <t>Grid E&amp;M</t>
  </si>
  <si>
    <t xml:space="preserve">Stair </t>
  </si>
  <si>
    <t>Grid 2'  M-R'</t>
  </si>
  <si>
    <t>Q/R-2-4</t>
  </si>
  <si>
    <t>Q/R-2-</t>
  </si>
  <si>
    <t>Sl NO</t>
  </si>
  <si>
    <t>DESCRIPTION OF ITEM</t>
  </si>
  <si>
    <t>UNIT</t>
  </si>
  <si>
    <t>QUANTITY</t>
  </si>
  <si>
    <t>RATE</t>
  </si>
  <si>
    <t>AMOUNT</t>
  </si>
  <si>
    <t>GENERAL NOTES</t>
  </si>
  <si>
    <t>i</t>
  </si>
  <si>
    <t>The general notes given is common for all the items.</t>
  </si>
  <si>
    <t>ii</t>
  </si>
  <si>
    <t>Unless otherwise specified the rate quoted should be inclusive/ based on the following.</t>
  </si>
  <si>
    <t>iii</t>
  </si>
  <si>
    <t>Setting out and marking of all buildings including grids with surveying instruments.</t>
  </si>
  <si>
    <t>iv</t>
  </si>
  <si>
    <t>Working at all depths, heights and levels including the necessary leads and lifts.</t>
  </si>
  <si>
    <t>v</t>
  </si>
  <si>
    <t>Providing all necessary formwork, scaffolding, Bracing, Staging at all levels.</t>
  </si>
  <si>
    <t>vi</t>
  </si>
  <si>
    <t>Providing builders hoists, tools &amp; tackles for all levels.</t>
  </si>
  <si>
    <t>vii</t>
  </si>
  <si>
    <t>Providing Safety Nets, Barricades, Safety Harness etc.,</t>
  </si>
  <si>
    <t>viii</t>
  </si>
  <si>
    <t>Providing Safety helmets, boots, goggles etc.,</t>
  </si>
  <si>
    <t>ix</t>
  </si>
  <si>
    <t>Adequate Curing for different items of work.</t>
  </si>
  <si>
    <t>x</t>
  </si>
  <si>
    <t>Coordinating with other agencies during the construction.</t>
  </si>
  <si>
    <t>xi</t>
  </si>
  <si>
    <t xml:space="preserve">Specifications called for in the drawings and  BOQ is complimentary. What is called for in any one shall be as binding as if called for by all.  </t>
  </si>
  <si>
    <t>xii</t>
  </si>
  <si>
    <t>Mode of measurement shall be as per SP : 27 - 1987 or the latest code (Hand book of method of measurement of building works)/IS 1200.</t>
  </si>
  <si>
    <t>xiii</t>
  </si>
  <si>
    <t>For items not specified in the code the mode of measurement shall be as per standard market practice.</t>
  </si>
  <si>
    <t>xiv</t>
  </si>
  <si>
    <t xml:space="preserve">For all steel items Measurements shall be as per IS code. </t>
  </si>
  <si>
    <t>xvi</t>
  </si>
  <si>
    <t>The cost of receiving, storing, keeping in safe custody and handling all the material supplied by contractor/client.</t>
  </si>
  <si>
    <t>xvii</t>
  </si>
  <si>
    <t>Material testing : All Building Material Testing should be required to be done by an approved agency such as Civil aid or equivalent from time to time as per IS or as directed by the structural consultant/Architect at no extra cost.</t>
  </si>
  <si>
    <t>xviii</t>
  </si>
  <si>
    <t>Joint measurement sheet/Detail measurements to be given for each &amp; every activity every day to be approve from PMC/client side site engineer for billing purpose.</t>
  </si>
  <si>
    <t>xix</t>
  </si>
  <si>
    <t>Note;- Use of Manufactured Sand shall be as mentioned below</t>
  </si>
  <si>
    <r>
      <rPr>
        <sz val="10"/>
        <rFont val="Arial"/>
        <charset val="134"/>
      </rPr>
      <t xml:space="preserve">1) Manufactured Sand Should be considered for all </t>
    </r>
    <r>
      <rPr>
        <b/>
        <sz val="10"/>
        <rFont val="Arial"/>
        <charset val="134"/>
      </rPr>
      <t>Cement based works</t>
    </r>
    <r>
      <rPr>
        <sz val="10"/>
        <rFont val="Arial"/>
        <charset val="134"/>
      </rPr>
      <t xml:space="preserve"> (PCC, RCC Masonry, Plaster, Waterproofing, Flooring etc)</t>
    </r>
  </si>
  <si>
    <r>
      <rPr>
        <sz val="10"/>
        <rFont val="Arial"/>
        <charset val="134"/>
      </rPr>
      <t xml:space="preserve">2) Manufactured Sand should be </t>
    </r>
    <r>
      <rPr>
        <b/>
        <sz val="10"/>
        <rFont val="Arial"/>
        <charset val="134"/>
      </rPr>
      <t>WASH SAND</t>
    </r>
    <r>
      <rPr>
        <sz val="10"/>
        <rFont val="Arial"/>
        <charset val="134"/>
      </rPr>
      <t xml:space="preserve"> from  </t>
    </r>
    <r>
      <rPr>
        <b/>
        <sz val="10"/>
        <rFont val="Arial"/>
        <charset val="134"/>
      </rPr>
      <t>TRIVENI/ BESTO/ PRISM</t>
    </r>
    <r>
      <rPr>
        <sz val="10"/>
        <rFont val="Arial"/>
        <charset val="134"/>
      </rPr>
      <t xml:space="preserve"> or equivalent approved make only.</t>
    </r>
  </si>
  <si>
    <t>xx</t>
  </si>
  <si>
    <t xml:space="preserve">Basic prices of materials for the following Materials shall mean landed cost of material at site. (Basic price + Transportation+ Loading and unloading, EXCLUDING GST). Variation in price +/- will be considered for only the material used and will not be considered for Wastage. </t>
  </si>
  <si>
    <t>BASIC PRICE: (Excluding GST, considered 18% GST) But including Transportation, loading, unloading, handling charges.</t>
  </si>
  <si>
    <t>a</t>
  </si>
  <si>
    <t xml:space="preserve">Cement - Rs 335 Per Bag  ( Recommended Brands :JSW, Birla, Ultratech and ACC </t>
  </si>
  <si>
    <t>b</t>
  </si>
  <si>
    <t>Reinforcement Steel - Rs 65000 per M.T (Recommended brands JSW, TATA, Sail, VSPL)</t>
  </si>
  <si>
    <t>c</t>
  </si>
  <si>
    <t>RMC M10 : Rs 3900 per cum</t>
  </si>
  <si>
    <t>d</t>
  </si>
  <si>
    <t>RMC M20 : Rs 4300 per cum</t>
  </si>
  <si>
    <t>e</t>
  </si>
  <si>
    <t>RMC M25 : Rs 4600 per cum ( Recommended Brand Ultratech, ACC)</t>
  </si>
  <si>
    <t>f</t>
  </si>
  <si>
    <t>RMC M30 : Rs 4900 per cum</t>
  </si>
  <si>
    <t>g</t>
  </si>
  <si>
    <t>RMC M40 : Rs 5200  per cum</t>
  </si>
  <si>
    <t>h</t>
  </si>
  <si>
    <t>Structural Steel - RHS/SHS/TUBES/PLATES : Rs 70000 per M.T ( Recommended Makes -  JSW,Tata, Sail, Shankara)</t>
  </si>
  <si>
    <t>Structural Steel - Angles &amp; Channels : Rs. 65000Per M.T</t>
  </si>
  <si>
    <t xml:space="preserve">                                          </t>
  </si>
  <si>
    <t>xxi</t>
  </si>
  <si>
    <t>Any item Can be removed from the scope of work.</t>
  </si>
  <si>
    <t>A</t>
  </si>
  <si>
    <t>EARTHWORK</t>
  </si>
  <si>
    <t>Note :  Unless otherwise specified the rate quoted should be inclusive of  the following  :</t>
  </si>
  <si>
    <t>Site clearance such as clearing weeds, shrubs and  growth, roots and small trees brush wood, removing roots and removal rubbish designated by the engineers also felling trees etc.</t>
  </si>
  <si>
    <t>Setting out the work to profile etc.</t>
  </si>
  <si>
    <t>Bailing or dewatering  by pumping or otherwise removing  all water which may accumulate  in the excavation from all causes.</t>
  </si>
  <si>
    <t>Providing  shoring  and strutting for protecting the sides of  foundations, ( for deeper excavations special care should be taken to ensure the safe working conditions to execute the works ).</t>
  </si>
  <si>
    <t>Getting out and throwing spoil clear off area being excavated or depositing clear of edge of foundation to avoid fall in.</t>
  </si>
  <si>
    <t>Using mechanical equipment's for excavation, levelling, compaction, rollers, etc. ; as needed for the work</t>
  </si>
  <si>
    <t>Disposing  surplus  soil as directed  and dressing to proper level and grade as required.</t>
  </si>
  <si>
    <t>Dismantling, removing and stacking as directed existing water pipes and/or soil pipes within the excavation portion.</t>
  </si>
  <si>
    <t>Conducting core test for the back filled areas to check the maximum dry density of the fill. Which should be more than 95% as per Procter density.</t>
  </si>
  <si>
    <t>Filling of earth shall be done only with the approved earth. The measurement of filling will be taken for the consolidated/ compacted thickness.</t>
  </si>
  <si>
    <t>Rate to include slopes and berms as per site conditions and safety of excavation for all leads and lifts, loading, unloading and double handling where required, dressing excavation to proper level and grade as required taking necessary precautions to prevent any spillages or spoiling of the premises/ Public roads during removal and transporting of soil etc., complete as directed.</t>
  </si>
  <si>
    <t>Method of measurement for soft rock shall be as per the Pit measurement excavated as per drawing.</t>
  </si>
  <si>
    <t>Rate for excavation of hard rock  shall include stacking of the excavated hard rock and  disposing rock by mechanical means, including breaking the rock to the required sizes if required for easy transportation, etc., complete, as directed .Method of measurement of hard rock  shall be worked out  considering 40% of stacked volume as voids.</t>
  </si>
  <si>
    <r>
      <rPr>
        <sz val="10"/>
        <rFont val="Arial"/>
        <charset val="134"/>
      </rPr>
      <t>e)</t>
    </r>
    <r>
      <rPr>
        <sz val="7"/>
        <rFont val="Arial"/>
        <charset val="134"/>
      </rPr>
      <t xml:space="preserve">       </t>
    </r>
    <r>
      <rPr>
        <sz val="10"/>
        <rFont val="Arial"/>
        <charset val="134"/>
      </rPr>
      <t>Trimming all sides plumb and square levelling all bottoms</t>
    </r>
  </si>
  <si>
    <t>xv</t>
  </si>
  <si>
    <t>g)   For Earthwork in foundation, Working space &amp; slopes shall not be measured for billing, but  PCC area with respect to structural drawing shall be measured for billing</t>
  </si>
  <si>
    <r>
      <rPr>
        <sz val="10"/>
        <rFont val="Arial"/>
        <charset val="134"/>
      </rPr>
      <t>g)</t>
    </r>
    <r>
      <rPr>
        <sz val="7"/>
        <rFont val="Arial"/>
        <charset val="134"/>
      </rPr>
      <t xml:space="preserve">         </t>
    </r>
    <r>
      <rPr>
        <sz val="10"/>
        <rFont val="Arial"/>
        <charset val="134"/>
      </rPr>
      <t>For mass excavation 0.00 level  should be with respect to NGL  &amp;  excavation for foundation works  0.00 level should be with respect to formation level for Basement</t>
    </r>
    <r>
      <rPr>
        <sz val="7"/>
        <rFont val="Arial"/>
        <charset val="134"/>
      </rPr>
      <t>.</t>
    </r>
    <r>
      <rPr>
        <sz val="10"/>
        <rFont val="Arial"/>
        <charset val="134"/>
      </rPr>
      <t>.</t>
    </r>
  </si>
  <si>
    <t>A1</t>
  </si>
  <si>
    <t>General Excavation  by mechanical means in all types of soil including dense soil, disintegrated/ weathered including necessary manual excavation for dressing the edges &amp; leveling, all leads and lifts. Rate to include disposing the excess earth and spreading in layers to the required levels within the site wherever specified and carting away excess earth out side the site to the designated areas identified by the local authorities. dewatering of surface water, removal of slurry generated while excavation and keeping the area free of water with necessary shoring, struting, required for keeping earth in position etc,. excavating loose pockets and compacting the same complete as per engineer in-charge instructions.</t>
  </si>
  <si>
    <t>a) In Ordinary &amp; Hard Soils upto 1.5 mtrs depth</t>
  </si>
  <si>
    <t>CUM</t>
  </si>
  <si>
    <t>b) In Ordinary &amp; Hard Soils from 1.5 mtrs  to 3.0 mtrs depth</t>
  </si>
  <si>
    <t>c) In Soft &amp; Decomposed Rock upto 1.5m deep</t>
  </si>
  <si>
    <t>QRO</t>
  </si>
  <si>
    <t xml:space="preserve">d) In Soft &amp; Decomposed Rock from 1/5 mtrs to 3.0 mtrs depth </t>
  </si>
  <si>
    <t>e) In Hard rock upto 1.5m deep (without blasting, using pneumatic drilling only).</t>
  </si>
  <si>
    <t>f) In Hard rock from 1.5 mtrs to 3.0 mtrs (without blasting, using pneumatic drilling only).</t>
  </si>
  <si>
    <t>A2</t>
  </si>
  <si>
    <t>Earthwork excavation for Footing, Foundation &amp; Trenches in all types of soil include kankar, sand silt, murrum and or shingle, gravel, clay, loam, peat ash, shale etc., by  mechanical means using excavators or otherwise and which is not classified under soft and decomposed rock and Hard rock including the cost of all leads, lifts, and stacking the earth as directed by the site in charge.</t>
  </si>
  <si>
    <t>A3</t>
  </si>
  <si>
    <t>Back Filling : Supply and filling in foundations and the area wherever specified with approved good quality filling materials in plinths, area development, Retaining Wall Sides, Foundations etc., wherever specified  in layers of not exceeding 150 mm thick including breaking clods, storing, transportation , double handling, watering, compacting each layer with vibratory compactor and at inaccessible places with wooden/steel rammers to achieve 98% proctor density at optimum moisture content, all leads and lifts, bailing/ pumping out of water to keep site dry while backfilling; cost shall include conveyance of all materials, labour, machinery etc. complete as directed. The rate to includes loading, unloading, hire and fuel charges for tools and plants and other incidental charges etc., complete as directed by engineer-in-charge.</t>
  </si>
  <si>
    <t>Filling with Available soil stored within the Site</t>
  </si>
  <si>
    <t>Supply &amp; Filling with Soil Brought from Outside</t>
  </si>
  <si>
    <t>A4</t>
  </si>
  <si>
    <t>Disposal of excess excavated earth of various sorts with in the site upto a lead of 500mts as directed by the engineer. The disposal ground Owner's premises shall be located by the contractor. (Mode of measurement shall be as per truck and tipper dimension for the loose earth)</t>
  </si>
  <si>
    <t>A5</t>
  </si>
  <si>
    <r>
      <rPr>
        <sz val="10"/>
        <rFont val="Arial"/>
        <charset val="134"/>
      </rPr>
      <t xml:space="preserve">Providing  &amp; Laying </t>
    </r>
    <r>
      <rPr>
        <b/>
        <sz val="10"/>
        <rFont val="Arial"/>
        <charset val="134"/>
      </rPr>
      <t>Granular Sub-base</t>
    </r>
    <r>
      <rPr>
        <sz val="10"/>
        <rFont val="Arial"/>
        <charset val="134"/>
      </rPr>
      <t xml:space="preserve"> </t>
    </r>
    <r>
      <rPr>
        <b/>
        <sz val="10"/>
        <rFont val="Arial"/>
        <charset val="134"/>
      </rPr>
      <t> in Floor/  plinth</t>
    </r>
    <r>
      <rPr>
        <sz val="10"/>
        <rFont val="Arial"/>
        <charset val="134"/>
      </rPr>
      <t>/  other  places using 40mm &amp; down size graded granite aggregates &amp; binding material as per IRC specifications including watering, compacted with 10 M.T vibratory rollers in 150mm thick layers   etc., complete.</t>
    </r>
  </si>
  <si>
    <t>Sub Total for Earth works</t>
  </si>
  <si>
    <t xml:space="preserve">PLAIN AND REINFORCEMENT CONCRETE </t>
  </si>
  <si>
    <t>Note : Unless other wise specified the quoted rates shall be inclusive of the following.</t>
  </si>
  <si>
    <t>Ordinary Port land cement of 53 grade shall be used for all RCC works and 43 grade for other works. The Cement shall confirm to IS 12269 and IS  8112 respectively.</t>
  </si>
  <si>
    <t>All form work, moulds, centering and shuttering shall be as per pattern specified by the architect with new plywood/MS to achieve the concrete finishes as indicated/described and as approved by architects &amp;engineer. The structural stability of the form work shall be sole responsibility of the contractor and structural design for form work shall be submitted for approval engineer, including  the cost of repropping required to support the floor slabs/beams to carry the construction loads in excess of than design loads due to concreting, shuttering and scaffolding etc., for the upper floor as directed as specified under respective item.</t>
  </si>
  <si>
    <t>Work on all floors, depths &amp; heights and levels.</t>
  </si>
  <si>
    <t>Keeping work watered for at least 14 days after casting.</t>
  </si>
  <si>
    <t>Building in and placing in position any inserts like bolts, plates, sleeves, pipes, foundation bolts, anchor bolts, fixtures, embedments, studs, couplers, steel brackets, runners, edge angles or channels, rail sections, rims, puddle flanges, dowels for future continuity leaving necessary grooves/chamfers/recesses/shafts/ducts/cut-outs/holes/slots/openings/pockets excluding the cost of reinforcements, inserts and embedment etc.,</t>
  </si>
  <si>
    <t>Machine mixing and consolidation with vibrator etc., as directed.</t>
  </si>
  <si>
    <t>Providing Pre Cast Cover Blocks/PVC cover blocks.</t>
  </si>
  <si>
    <t>All plain concrete used shall be of approved volumetric mix/Weight basis and for all reinforced cement concrete shall be approved design Mix (Site mix or Ready Mix Concrete).</t>
  </si>
  <si>
    <t>Minimum cement content for concrete shall be as specified in IS 456 - 2000 or as approved by consultant.</t>
  </si>
  <si>
    <t>Providing Mix design report for various mixes including trial mixes for approval.</t>
  </si>
  <si>
    <t>Fine aggregates shall be approved Manufactured sand (100%) as per IS code 383 shall be subjected Mix design shall be used for all concrete work.</t>
  </si>
  <si>
    <t>Machine crushed coarse aggregate shall be of hard broken granite or Basalt or trap of sizes specified.</t>
  </si>
  <si>
    <t>Conducting and submitting the test reports from approved agencies like Civil Aid, after casting test cubes (minimum 6 no's) while doing the concreting as directed for all concrete elements as per IS 456-2000/IS 1199/IS 516.</t>
  </si>
  <si>
    <t>Material testing : Concrete Testing may be required to be done by an approved agency from time to time as per IS or as directed by the structural consultant/Architect at no extra cost.</t>
  </si>
  <si>
    <t>Any admixture proposed as per Design Mix report by the contractor to be used in concrete to achieve strength shall be got approved first from the Consultant/PMC/Client and no extra cost shall be allowed for this.</t>
  </si>
  <si>
    <t>Formwork stripping time, deshuttering shall be as per IS456-2000.</t>
  </si>
  <si>
    <t>Construction joints should be got approved by the structural consultants prior to concreting works .</t>
  </si>
  <si>
    <t>Reproping should be done for 50 % of the area in the slab below and 25% in the next lower slab.</t>
  </si>
  <si>
    <t>All the heights indicated against each item, No separate rates for staging will be paid. Rate should include staging as necessary.</t>
  </si>
  <si>
    <t xml:space="preserve">While quoting rates for centring and shuttering, please refer the drawing with respect centring, shuttering, staging required at various levels, rate quoted shall include additional works needed to complete the works. No additional charges shall be paid. The type of shuttering for various item of works as follows.
a. Footing - M.S Shuttering or New Ply wood.
b. Plinth beam/Lintels/Roof beams - New Ply wood.
c. Columns - New Ply wood.
d. Slabs/Chajja - MS Sheet or New Ply wood. (Should be equivalent to form finish)
</t>
  </si>
  <si>
    <t>Adequate protection to edges and corners from damage during construction.</t>
  </si>
  <si>
    <t>xxii</t>
  </si>
  <si>
    <r>
      <rPr>
        <sz val="7"/>
        <rFont val="Arial"/>
        <charset val="134"/>
      </rPr>
      <t xml:space="preserve"> </t>
    </r>
    <r>
      <rPr>
        <sz val="10"/>
        <rFont val="Arial"/>
        <charset val="134"/>
      </rPr>
      <t xml:space="preserve">Work either straight,  sloped, curved, plain, tapered or circular;      </t>
    </r>
  </si>
  <si>
    <t>xxiii</t>
  </si>
  <si>
    <t>Roughening/ hacking concrete surface where required after removing of centring or shuttering to receive plaster.</t>
  </si>
  <si>
    <t>xxiv</t>
  </si>
  <si>
    <r>
      <rPr>
        <sz val="7"/>
        <rFont val="Arial"/>
        <charset val="134"/>
      </rPr>
      <t xml:space="preserve"> </t>
    </r>
    <r>
      <rPr>
        <sz val="10"/>
        <rFont val="Arial"/>
        <charset val="134"/>
      </rPr>
      <t>The contractors are  particularly  advised  to  study  relevant drawings carefully before quoting.</t>
    </r>
  </si>
  <si>
    <t>xxv</t>
  </si>
  <si>
    <t>A qualified mechanic shall be available during concreting for maintenance of mixers and vibrators.</t>
  </si>
  <si>
    <t>xxvi</t>
  </si>
  <si>
    <r>
      <rPr>
        <sz val="7"/>
        <rFont val="Arial"/>
        <charset val="134"/>
      </rPr>
      <t xml:space="preserve"> </t>
    </r>
    <r>
      <rPr>
        <sz val="10"/>
        <rFont val="Arial"/>
        <charset val="134"/>
      </rPr>
      <t xml:space="preserve">Minimum  cement  content   for controlled  concrete  shall  be  of specified grade as per IS 8112 </t>
    </r>
  </si>
  <si>
    <t>xxvii</t>
  </si>
  <si>
    <t xml:space="preserve">Centring for chejja shoud include cost of providing beading to make grooves as per drawings </t>
  </si>
  <si>
    <t xml:space="preserve">PLAIN CEMENT CONCRETE </t>
  </si>
  <si>
    <t>B1</t>
  </si>
  <si>
    <t>Providing, laying and Finishing of  Plain cement concrete (RMC) of specified grade as bed concrete under foundation, bases for rafts, underground water tank, building machine equipment's, column footing, under floor landings, below road and pathways, cill, coping, screeding at roof to required slope and other locations wherever specified, consolidated and cured etc., complete including finishing the top surface to receive the next course / layer as per specification and drawing,  including the cost of centering and shuttering. Note: RMC Shall be Procured from Approved Vendors with approved design mix and rate only.</t>
  </si>
  <si>
    <t>a) using  M15 grade concrete for Foundation bed</t>
  </si>
  <si>
    <t>b) Using  M15 grade concrete below Flooring</t>
  </si>
  <si>
    <t xml:space="preserve">c) Using  M15 grade concrete for window cills </t>
  </si>
  <si>
    <t xml:space="preserve">d) Using  M15 grade concrete above the filler materials in the sunken area, raker steps in class room </t>
  </si>
  <si>
    <t xml:space="preserve">e) Using  M15 grade concrete for flagging course </t>
  </si>
  <si>
    <t>SQM</t>
  </si>
  <si>
    <t>f) Using  M15 grade concrete below Flooring</t>
  </si>
  <si>
    <t>Sub Total for Plain cement concrete</t>
  </si>
  <si>
    <t>C</t>
  </si>
  <si>
    <t xml:space="preserve">REINFORCED CEMENT CONCRETE </t>
  </si>
  <si>
    <t>Providing, batching, mixing, transporting through transit mixers, pumping and laying of Controlled Reinforced Cement Concrete of specified grade at all levels and heights specified below using ordinary Portland cement of grade 53 from approved Make, Coarse sand Confirming to Indian Standards, 20mm and down size coarse aggregates, necessary admixtures approved by Consultants (Conplast SP 430SRV from Fosroc or equivalent), including all leads / levels and lifts, pumping using line pump or boom placer, vibrating/ compaction, staging, scaffolding wherever necessary, curing as directed, excluding cost of Steel reinforcement, shuttering and centering etc., complete as directed by engineer in charge. (Unless Specified all grade of Concrete shall be as per items mentioned below , Any variation in grades shall be Paid only the difference in basic rates for the certified quantities excluding Wastages)</t>
  </si>
  <si>
    <t>Using  Ready Mix Concrete of Grade M25 and  M30</t>
  </si>
  <si>
    <t>C1</t>
  </si>
  <si>
    <t xml:space="preserve">RCC  M25 grade concrete for  Footings </t>
  </si>
  <si>
    <t>C2</t>
  </si>
  <si>
    <t>RCC M30 grade concrete Retaining Wall base Slab</t>
  </si>
  <si>
    <t>C3</t>
  </si>
  <si>
    <t>RCC M30 grade concrete for pedestal, Columns &amp; Wall</t>
  </si>
  <si>
    <t>C4</t>
  </si>
  <si>
    <t>RCC M30 grade concrete for Retaining Wall</t>
  </si>
  <si>
    <t>C5</t>
  </si>
  <si>
    <t>RCC M30 grade concrete for plinth Beam</t>
  </si>
  <si>
    <t>C6</t>
  </si>
  <si>
    <t>RCC M30 grade concrete for Beam</t>
  </si>
  <si>
    <t>C7</t>
  </si>
  <si>
    <t>RCC M30 grade concrete for slab</t>
  </si>
  <si>
    <t>C8</t>
  </si>
  <si>
    <t>RCC M30 grade concrete for Staircase</t>
  </si>
  <si>
    <t>C9</t>
  </si>
  <si>
    <t>Providing, fabricating and erecting form work at all levels,(Pl Note  floor to floor height in all floors 4.2 mtrs, rate should be quoted considering the same )   all places, all shapes, Patterns  and profiles wherever needed/specified as per drawing including striking with 12mm Plastic coated, marine resistant waterproof plywood with adjustable steel props of acceptable Staging system and with sufficient bracing as approved by consultant. Cost to include designing of proper form work and staging system to suit the requirements, Submission of design calculations and shop drawings for approval, sealing the joints with heavy duty brown self adhesive tape, aligning to line and levels including M.S. Ties, PVC Spacer, Providing openings/ cut-outs/ pockets, applying de-shuttering chemical, De-shuttering as approved by the Engineer-in-charge etc., complete at all levels, Formwork for construction joints shall be submitted for approval. Shuttering below the shrinkage strip at every level shall be retained in place without disturbing for a time as specified by the structural engineer. 
.</t>
  </si>
  <si>
    <t xml:space="preserve"> for  Footings </t>
  </si>
  <si>
    <t xml:space="preserve"> Retaining Wall base Slab</t>
  </si>
  <si>
    <t xml:space="preserve"> for pedestal, Columns &amp; Wall</t>
  </si>
  <si>
    <t xml:space="preserve"> for Retaining Wall</t>
  </si>
  <si>
    <t xml:space="preserve"> for plinth Beam</t>
  </si>
  <si>
    <t xml:space="preserve"> for Beam</t>
  </si>
  <si>
    <t>for slab</t>
  </si>
  <si>
    <t>for Staircase</t>
  </si>
  <si>
    <t>C10</t>
  </si>
  <si>
    <r>
      <rPr>
        <b/>
        <sz val="10"/>
        <rFont val="Arial"/>
        <charset val="134"/>
      </rPr>
      <t>Extra and above normal shuttering for</t>
    </r>
    <r>
      <rPr>
        <sz val="10"/>
        <rFont val="Arial"/>
        <charset val="134"/>
      </rPr>
      <t xml:space="preserve"> </t>
    </r>
    <r>
      <rPr>
        <b/>
        <sz val="10"/>
        <rFont val="Arial"/>
        <charset val="134"/>
      </rPr>
      <t>Form Finish for (as per the approved pattern given by the architects) Concrete</t>
    </r>
    <r>
      <rPr>
        <sz val="10"/>
        <rFont val="Arial"/>
        <charset val="134"/>
      </rPr>
      <t xml:space="preserve"> for Flat Roof Slab, S&amp; Roof Beams </t>
    </r>
    <r>
      <rPr>
        <b/>
        <sz val="10"/>
        <rFont val="Arial"/>
        <charset val="134"/>
      </rPr>
      <t>using New Resin Coated Plywood for Centering and  shuttering to the true line and plumb at various levels which are to be       cleaned thoroughly to remove dust, rust marks from the reinforcement and any other debris, before pouring concrete.</t>
    </r>
  </si>
  <si>
    <t>Sqm</t>
  </si>
  <si>
    <t>C11</t>
  </si>
  <si>
    <t xml:space="preserve">Extra rate for additional staging for concreting of slab/beams/columns and finishing the same. Rate shall include mobilisation of staging material, erecting as and when the construction progresses, keeping the same till final completion of related works and deshuttering/demobilising the same after approval from the Engineer in charge. (Note : Plan Area Shall be Measured for Payments on Every 3m high ,( i.e for 6mtrs height area will considered twice ) </t>
  </si>
  <si>
    <t>Note;- For concrete of lower grade or higher grade( i.e. M10, M20, M30 etc) difference in cost of cement with 15% towards overheads and profit shall be considered for site mix concrete. For Ready mix concrete difference in basic rate shall be considered while arriving the rates</t>
  </si>
  <si>
    <t xml:space="preserve"> Note -2 All form-finish concrete item rates to include finishing works, if required. (including sanding, buffing, grinding, rectification of honey combing, shuttering list joints, column beam joints etc) . Samples need to be prepared for approval of all exposed form-finish surfaces</t>
  </si>
  <si>
    <t>Sub Total for Reinforced  cement concrete</t>
  </si>
  <si>
    <t>REINFORCEMENT STEEL FABRICATION</t>
  </si>
  <si>
    <t xml:space="preserve">The grade of reinforcement steel used shall Fe 550 for all works as Per IS code 1786 with minimum elongation of 14.5% as per IS 13920. </t>
  </si>
  <si>
    <t>Work on all floors, depths &amp; heights and levels as per drawing.</t>
  </si>
  <si>
    <t>Straightening, Cutting, Bending, welding, fabricating, Conveying and placing in position at all levels and heights.</t>
  </si>
  <si>
    <t>Supplying 18G black annealed binding wires &amp; tying reinforcement steel in position with double fold wire.</t>
  </si>
  <si>
    <t>Welding if necessary as directed using approved grade &amp; approved quality electrodes.</t>
  </si>
  <si>
    <t>Providing Pre cast Cover Blocks/PVC cover blocks.</t>
  </si>
  <si>
    <t>For all steel items the standard weights as per IS code will be considered for measurements. Rolling margin shall be considered only for reconciliation.</t>
  </si>
  <si>
    <t>Measurement of reinforcement steel for certification shall be as per IS code.</t>
  </si>
  <si>
    <t>The quantity of chairs, spacers and pins shall be measured for records and not to be paid extra. Quantity of steel as per drawings and with overlaps as per standard drawings of structural consultants only shall be measured and paid.</t>
  </si>
  <si>
    <t>Every consignment of steel shall be tested from approved agency like civil Aid before using steel for construction.</t>
  </si>
  <si>
    <t>Note :- Preparing  Bar  Bending   schedule, obtaining  consultant's   approval, supplying, fabricating,  delivering at  site,  hoisting and  fixing  in position and making  all steel work in   accordance  with  the   design drawings  prepared by the  consultants.</t>
  </si>
  <si>
    <t xml:space="preserve">Supplying, Storing, fabricating &amp; fixing in position reinforcement for RCC work with high yield strength ribbed cold twisted tor steel (HSD)of grade fe550D  bars of various diameters and grade of steel at all levels conforming to IS specification including transporting from yard, decoiling, straightening, cutting, bending, hoisting, fabricating, and placing in position according to drawings and binding the reinforcement with  GI annealed binding wire of double fold of 18 gauge  and providing PVC  cover blocks, for placing the reinforcements in position and for maintaining the cover specified and/or according  to relevant IS including dewatering wherever necessary. The rate shall include cost of binding wire, chairs, spacers which will not be measured separately for payment etc complete all as per design, specifications and drawings, with all lead &amp; lift for all materials &amp; labour and as directed, at all heights &amp; locations etc., as directed by engineer in charge.    
Note : Unless noted otherwise the measurements in accordance with IS 1200. However reinforcement shall be measured only in lengths of bars as actually placed in position on standard weight basis, no allowance being made in the weight for rolling margin. Authorised laps and splices only will be measured.                                                                                                                                                                                                                                                                                                                </t>
  </si>
  <si>
    <t>M.T</t>
  </si>
  <si>
    <t>Sub Total for Reinforcement steel</t>
  </si>
  <si>
    <t>E</t>
  </si>
  <si>
    <t>STRUCTURAL STEEL  &amp; ROOFING WORKS</t>
  </si>
  <si>
    <t>Structural steel used for all works shall be fy 350 or fy 310 or fy 210 Mpa grade as noted.</t>
  </si>
  <si>
    <t>Shop drawing are to be made and same shall be got approved by the consultants before the commencement of work.</t>
  </si>
  <si>
    <t>Items included for measurement for payment shall include Base plates, gusset plates (based on the nearest rectangle enclosing the shape and no deduction shall be made for any skew cuts).</t>
  </si>
  <si>
    <t>Erection Bolts shall not be included for measurement. Rate to include the cost of bolts, washers &amp; nuts.</t>
  </si>
  <si>
    <t>The standard unit weight of sections shall be as per relevant IS codes. No Rolling margin will be allowed for payment.</t>
  </si>
  <si>
    <t>Rates to include any temporary works connected with this work including welds, shims, wedge plates, templates, rolling tolerance, wastage etc.,</t>
  </si>
  <si>
    <t>All the structural steel items works shall be done in the covered area to avoid dust dirt, rust etc.,</t>
  </si>
  <si>
    <t>E1</t>
  </si>
  <si>
    <r>
      <rPr>
        <sz val="10"/>
        <rFont val="Arial"/>
        <charset val="134"/>
      </rPr>
      <t xml:space="preserve">Providing, Fabricating and Erecting </t>
    </r>
    <r>
      <rPr>
        <b/>
        <sz val="10"/>
        <rFont val="Arial"/>
        <charset val="134"/>
      </rPr>
      <t>MS Structural Steel work</t>
    </r>
    <r>
      <rPr>
        <sz val="10"/>
        <rFont val="Arial"/>
        <charset val="134"/>
      </rPr>
      <t xml:space="preserve"> of grade YST 310 using </t>
    </r>
    <r>
      <rPr>
        <b/>
        <sz val="10"/>
        <rFont val="Arial"/>
        <charset val="134"/>
      </rPr>
      <t xml:space="preserve">MS </t>
    </r>
    <r>
      <rPr>
        <b/>
        <u/>
        <sz val="10"/>
        <rFont val="Arial"/>
        <charset val="134"/>
      </rPr>
      <t xml:space="preserve">Tubular  or Rolled, </t>
    </r>
    <r>
      <rPr>
        <b/>
        <sz val="10"/>
        <rFont val="Arial"/>
        <charset val="134"/>
      </rPr>
      <t>Welded and Built up Sections</t>
    </r>
    <r>
      <rPr>
        <sz val="10"/>
        <rFont val="Arial"/>
        <charset val="134"/>
      </rPr>
      <t xml:space="preserve"> </t>
    </r>
    <r>
      <rPr>
        <b/>
        <sz val="10"/>
        <rFont val="Arial"/>
        <charset val="134"/>
      </rPr>
      <t>(for truss, Rafters, Tie Rods &amp; Purlin)</t>
    </r>
    <r>
      <rPr>
        <sz val="10"/>
        <rFont val="Arial"/>
        <charset val="134"/>
      </rPr>
      <t xml:space="preserve"> including cutting, bending, and electrically welded, erecting in position at all levels, cost of: Plates, Brackets, Bolts, Nuts, washers, Cement Grouting, scaffolding, staging, lifting hooks / rings, </t>
    </r>
    <r>
      <rPr>
        <b/>
        <sz val="10"/>
        <rFont val="Arial"/>
        <charset val="134"/>
      </rPr>
      <t>including 2 coats of Acrylic Enamel Paint</t>
    </r>
    <r>
      <rPr>
        <sz val="10"/>
        <rFont val="Arial"/>
        <charset val="134"/>
      </rPr>
      <t xml:space="preserve"> of approved colour and make over a coat of anti corrosive Zinc Chromate primer, putty work etc., complete all as per the drawings. </t>
    </r>
  </si>
  <si>
    <t xml:space="preserve">a) using MS Rolled Sections (Angle, Channels, I-Section, Plates etc) </t>
  </si>
  <si>
    <t>MTON</t>
  </si>
  <si>
    <t>b) using MS Hollow Sections (Square, Rectangle &amp; Circular pipes)</t>
  </si>
  <si>
    <t xml:space="preserve">Providing and fixing sandwich  panels using  0.5mm/ 0.4mm  thick colour coated  Galvalume sheets as top and bottom sheets with Rock wool insulation in Between   or equivalents  as per manufactures specification  including the cost of necessary cutting ,all leads, lifts, staging, scaffolding, providing required laps fixing  with self tapping Long screws (ridge bolting) etc as per the  drawing.  </t>
  </si>
  <si>
    <t>50mm thick</t>
  </si>
  <si>
    <t>80mm thick</t>
  </si>
  <si>
    <t>E3</t>
  </si>
  <si>
    <r>
      <rPr>
        <sz val="10"/>
        <rFont val="Arial"/>
        <charset val="134"/>
      </rPr>
      <t xml:space="preserve">Providing and fixing </t>
    </r>
    <r>
      <rPr>
        <b/>
        <sz val="10"/>
        <rFont val="Arial"/>
        <charset val="134"/>
      </rPr>
      <t>puff panels  of JSW make</t>
    </r>
    <r>
      <rPr>
        <sz val="10"/>
        <rFont val="Arial"/>
        <charset val="134"/>
      </rPr>
      <t xml:space="preserve"> or  equivalents  as per manufactures specification  including the cost of necessary cutting ,all leads, lifts, staging, scaffolding, providing required laps fixing  with self tapping Long screws (ridge bolting) etc as per the  drawing.  </t>
    </r>
  </si>
  <si>
    <t>E4</t>
  </si>
  <si>
    <r>
      <rPr>
        <sz val="10"/>
        <rFont val="Arial"/>
        <charset val="134"/>
      </rPr>
      <t>Providing and fixing</t>
    </r>
    <r>
      <rPr>
        <b/>
        <sz val="10"/>
        <rFont val="Arial"/>
        <charset val="134"/>
      </rPr>
      <t xml:space="preserve"> laminated glass using  6+1.2+6mm thick</t>
    </r>
    <r>
      <rPr>
        <sz val="10"/>
        <rFont val="Arial"/>
        <charset val="134"/>
      </rPr>
      <t xml:space="preserve">  for the </t>
    </r>
    <r>
      <rPr>
        <b/>
        <sz val="10"/>
        <rFont val="Arial"/>
        <charset val="134"/>
      </rPr>
      <t>North light roof</t>
    </r>
    <r>
      <rPr>
        <sz val="10"/>
        <rFont val="Arial"/>
        <charset val="134"/>
      </rPr>
      <t xml:space="preserve"> with required aluminium frames  of approved make all as per drawing etc., including the cost of necessary cutting, all leads, lifts, staging, scaffolding, providing required laps, fixing sealants of approved make   etc., complete.</t>
    </r>
  </si>
  <si>
    <t xml:space="preserve">Roof </t>
  </si>
  <si>
    <t>E5</t>
  </si>
  <si>
    <t>Providing and fixing Flashing with 0.50mm Colour coated Gal Valume sheet with Pressing for Sheet length including cost of all fixtures etc., complete.</t>
  </si>
  <si>
    <t>upto 600 mm Wide</t>
  </si>
  <si>
    <t>RMT</t>
  </si>
  <si>
    <t>E6</t>
  </si>
  <si>
    <t xml:space="preserve">Water Gutter for as per roof sheet match colour coated 2mm thick including cost of clamps &amp; steel supports at all heights. Upto size: 250 mm x 250 mm </t>
  </si>
  <si>
    <t>E7</t>
  </si>
  <si>
    <t>Down take pipe supply and fixing work (Specification by 150 mm PEB Pipe) including all connection clamps. Size: 150 mm x 150 mm</t>
  </si>
  <si>
    <t>Sub Total for Structural Steel &amp; Roofing works</t>
  </si>
  <si>
    <t>F</t>
  </si>
  <si>
    <t>MASONRY</t>
  </si>
  <si>
    <t>Bricks and blocks to be soaked adequately before using.</t>
  </si>
  <si>
    <t>Masonry walls to be built true to square, line and plumb.</t>
  </si>
  <si>
    <t>All works are curved or straight.</t>
  </si>
  <si>
    <t>Providing staging, scaffolding, platform etc.,</t>
  </si>
  <si>
    <t>Curing should be done for minimum of 10 days.</t>
  </si>
  <si>
    <t>Hacking &amp; roughening of concrete or other surface in contact with masonry for bondage.</t>
  </si>
  <si>
    <t>Racking out joints to specified depth either for plastering or pointing.</t>
  </si>
  <si>
    <t>Levelling up &amp; preparing top of masonry for Damp Proof Course.</t>
  </si>
  <si>
    <t>Building in holdfasts and such other inserts.</t>
  </si>
  <si>
    <t>Fine aggregates shall be approved Manufactured sand as per IS code 383 proportion.</t>
  </si>
  <si>
    <r>
      <rPr>
        <sz val="7"/>
        <rFont val="Arial"/>
        <charset val="134"/>
      </rPr>
      <t xml:space="preserve"> </t>
    </r>
    <r>
      <rPr>
        <sz val="10"/>
        <rFont val="Arial"/>
        <charset val="134"/>
      </rPr>
      <t xml:space="preserve">Protection of edges and corners of Bricks / Concrete Blocks </t>
    </r>
  </si>
  <si>
    <t>Cleaning of Mortar daubs and any efflorescence to prevent discoloration.</t>
  </si>
  <si>
    <r>
      <rPr>
        <sz val="7"/>
        <rFont val="Arial"/>
        <charset val="134"/>
      </rPr>
      <t xml:space="preserve"> </t>
    </r>
    <r>
      <rPr>
        <sz val="10"/>
        <rFont val="Arial"/>
        <charset val="134"/>
      </rPr>
      <t>Keeping  the work well  wetted for one week.</t>
    </r>
  </si>
  <si>
    <t>Work  on  all  floors  at  all levels as per the Drawings.</t>
  </si>
  <si>
    <t>Providing through bond stones 6’  apart in each course in stone masonry.</t>
  </si>
  <si>
    <t>Providing shear connectors in the form of lugs/ holdfasts at junctions of masonry wall junctions as directed.</t>
  </si>
  <si>
    <t>All   tools, tackles , scaffolding, platforms, staging and  plant and machinery   required in the execution of the work at  any height or depth.</t>
  </si>
  <si>
    <t>F1</t>
  </si>
  <si>
    <r>
      <rPr>
        <sz val="10"/>
        <rFont val="Arial"/>
        <charset val="134"/>
      </rPr>
      <t xml:space="preserve">Providing  and  Constructing  </t>
    </r>
    <r>
      <rPr>
        <b/>
        <sz val="10"/>
        <rFont val="Arial"/>
        <charset val="134"/>
      </rPr>
      <t>Size stone  masonry  in  Foundation/Plinth</t>
    </r>
    <r>
      <rPr>
        <sz val="10"/>
        <rFont val="Arial"/>
        <charset val="134"/>
      </rPr>
      <t xml:space="preserve"> in Cement  mortar  1:6  using  granite stones,  edges  of  stones   hammer dressed,  in courses not less  than 175mm high, through bond stones  every 1.8m interval in each  course  including  curing etc., complete  all as per drawings and  specifications. </t>
    </r>
  </si>
  <si>
    <t>F2</t>
  </si>
  <si>
    <t>Providing and constructing specified thick AAC blocks masonry in true line, level and plumb in cement mortar 1:5 (One Cement : 5 Coarse M.Sand ) using blocks of approved size with minimum crushing strength of 35 kg/sqcm and water absorption not lesss than 10% of total Volume of Blocks as per Relevent IS code, raking out joints, scaffolding, ladders, platforms, staging, tools, plant, curing and hacking of concrete surfaces and packing of the space between column/ beam/roof/slab and walls alsofilling of voids  created by  chasing  of  walls  for   water supply  &amp;  electrical  works   with appropriate materia etc., complete as per specifications and drawings at all levels, including all leads and lifts etc., complete as directed by Engineer-in-charge.
 (Note: - 100mm thick Walls 80mm thick RCC stiffeners using M15 grade concrete to be provided at every 1000mm height including cost of formwork and providing 2 nos 8mm TMT Fe 500D longitudinally for each stiffeners as reinforcement bars, the cost of steel reinforcement, shall be included and no extra payment shall be made for steel reinforcement &amp;  shuttering required for stiffeners)</t>
  </si>
  <si>
    <t>a. 200 mm thick</t>
  </si>
  <si>
    <t>b. 150 mm thick</t>
  </si>
  <si>
    <t>c. 100mm thick</t>
  </si>
  <si>
    <t>F3</t>
  </si>
  <si>
    <t>Providing and constructing specified thick Solid cement Blocks masonry in true line, level and plumb in cement mortar 1:5 (One Cement : 5 Coarse M.Sand ) using blocks of approved size with minimum crushing strength of 35 kg/sqcm and water absorption not less than 10% of total Volume of Blocks as per Relevent IS code, raking out joints, scaffolding, ladders, platforms, staging, tools, plant, curing and hacking of concrete surfaces and packing of the space between column/ beam/roof/slab and walls alsofilling of voids  created by  chasing  of  walls  for   water supply  &amp;  electrical  works   with appropriate materia etc., complete as per specifications and drawings at all levels, including all leads and lifts etc., complete as directed by Engineer-in-charge.
 (Note: - 100mm thick Walls 80mm thick RCC stiffeners using M15 grade concrete to be provided at every 1000mm height including cost of formwork and providing 2 nos 8mm TMT Fe 500D longitudinally for each stiffeners as reinforcement bars, the cost of steel reinforcement, shall be included and no extra payment shall be made for steel reinforcement &amp;  shuttering required for stiffeners)</t>
  </si>
  <si>
    <t>F4</t>
  </si>
  <si>
    <r>
      <rPr>
        <sz val="10"/>
        <rFont val="Arial"/>
        <charset val="134"/>
      </rPr>
      <t xml:space="preserve">Providing and constructing  </t>
    </r>
    <r>
      <rPr>
        <b/>
        <sz val="10"/>
        <rFont val="Arial"/>
        <charset val="134"/>
      </rPr>
      <t>Wire cut Brick Masonry walls in Superstructure using Wire Cut Bricks</t>
    </r>
    <r>
      <rPr>
        <sz val="10"/>
        <rFont val="Arial"/>
        <charset val="134"/>
      </rPr>
      <t xml:space="preserve"> of size </t>
    </r>
    <r>
      <rPr>
        <b/>
        <sz val="10"/>
        <rFont val="Arial"/>
        <charset val="134"/>
      </rPr>
      <t xml:space="preserve">230x100x75mm </t>
    </r>
    <r>
      <rPr>
        <sz val="10"/>
        <rFont val="Arial"/>
        <charset val="134"/>
      </rPr>
      <t xml:space="preserve">of approved quality with crushing strength conforming to IS,  in  Cement  mortar  1:6 including necessary   scaffolding,   hacking of  concrete  surfaces  and  packing  of  the  space between  column/ beam/roof/slab and walls, raking of joints for pointing, curing  etc., complete all as per drawings. Make of Bricks will be as per selection of the architects (Sabsun / SOBHA MODERN ENTERPRISES or equivalent). Multiples samples/ mock ups to be based on the drawings issued by architects. </t>
    </r>
  </si>
  <si>
    <t>a) 230x100x75mmmm thick Wire cut Brick Masonry</t>
  </si>
  <si>
    <t>b) 600mm thick Wire cut Brick Masonry</t>
  </si>
  <si>
    <t>c) 230mm thick Wire cut Brick Masonry with Rat trap Bond. RATE ONLY</t>
  </si>
  <si>
    <t>d) 600mm thick Wire cut Brick Masonry with Rat  trap Bond, RATE ONLY</t>
  </si>
  <si>
    <t>F5</t>
  </si>
  <si>
    <r>
      <rPr>
        <sz val="10"/>
        <rFont val="Arial"/>
        <charset val="134"/>
      </rPr>
      <t xml:space="preserve">Providing and Constructing </t>
    </r>
    <r>
      <rPr>
        <b/>
        <sz val="10"/>
        <rFont val="Arial"/>
        <charset val="134"/>
      </rPr>
      <t>100mm thick</t>
    </r>
    <r>
      <rPr>
        <sz val="10"/>
        <rFont val="Arial"/>
        <charset val="134"/>
      </rPr>
      <t xml:space="preserve"> </t>
    </r>
    <r>
      <rPr>
        <b/>
        <sz val="10"/>
        <rFont val="Arial"/>
        <charset val="134"/>
      </rPr>
      <t>Jali Wall using Wire cut Bricks (of size-230x100x50/75mm)</t>
    </r>
    <r>
      <rPr>
        <sz val="10"/>
        <rFont val="Arial"/>
        <charset val="134"/>
      </rPr>
      <t xml:space="preserve">, in pattern as per drawing, using cement mortar, including pointing of joints in CM 1:3,  scaffolding, curing etc., complete all as per Drawings and instructions of architects. </t>
    </r>
  </si>
  <si>
    <t>Sub Total for Masonry works</t>
  </si>
  <si>
    <t>G</t>
  </si>
  <si>
    <t xml:space="preserve">DOORS, WINDOWS &amp; ROLLING SHUTTER </t>
  </si>
  <si>
    <t xml:space="preserve">Please Refer Architectural drawings for detailed drawings and specifications. </t>
  </si>
  <si>
    <t>Teak/Sal wood shall be well seasoned.</t>
  </si>
  <si>
    <t>All the sides of the wooden frames facing the brick work or RCC surface to have a coat of bitumen before fixing the same.</t>
  </si>
  <si>
    <t>Hold fast of flat iron 25 x 6 mm size screwed to the frame shall be embedded in PCC 1:3:6 to the Masonry walls or screwed to RCC faces using expansion bolts as directed.</t>
  </si>
  <si>
    <t>For flush doors consider water proof flush door of approved quality such as Kit ply or National.</t>
  </si>
  <si>
    <t>Please refer drawings for details of vision panels, louvers, provision for exhaust fan fixing etc.,</t>
  </si>
  <si>
    <t>Please refer drawings for finishing with paintings mentioned in the drawing.</t>
  </si>
  <si>
    <t>Please refer different types of glazing mentioned in the drawings.</t>
  </si>
  <si>
    <t>All hardware for frameless doors should be Dorma only Unless other wise specified.</t>
  </si>
  <si>
    <t>X</t>
  </si>
  <si>
    <t>Note -  6mmx10mm or 10mmx10mm groove around door frames  (at frame and plaster junction- as per drawing) .</t>
  </si>
  <si>
    <t>G1</t>
  </si>
  <si>
    <r>
      <rPr>
        <b/>
        <sz val="10"/>
        <color theme="1"/>
        <rFont val="Arial"/>
        <charset val="134"/>
      </rPr>
      <t>FIRE DOORS:</t>
    </r>
    <r>
      <rPr>
        <sz val="10"/>
        <color theme="1"/>
        <rFont val="Arial"/>
        <charset val="134"/>
      </rPr>
      <t xml:space="preserve"> Providing   50mm thick </t>
    </r>
    <r>
      <rPr>
        <b/>
        <sz val="10"/>
        <color theme="1"/>
        <rFont val="Arial"/>
        <charset val="134"/>
      </rPr>
      <t>2 hr wooden fire Cum Acoustic door</t>
    </r>
    <r>
      <rPr>
        <sz val="10"/>
        <color theme="1"/>
        <rFont val="Arial"/>
        <charset val="134"/>
      </rPr>
      <t xml:space="preserve"> rated for 40db sound insulation(ARAI certfied) .The doors are duly tested for Integrity &amp; Insulation Criteria as per the IS: 3614 Part 2 and BS: 476 part 22  specified in IS: 3809-1979 and BS: 476 part 20 &amp; 22 1987 to achieve the required integrity and insulation (i.e. to restrict the heat radiation, temperature rise on the non fire side to the maximum of 140° C above the ambient temperature on the exposed surface of the shutter).Door Frame: Formed out of 120 mm x 60 mm hard wood ( with density of  650 kg /metre cube ) section with Promaseal® Intumescent strip (Imported) to take care of Hot and cold smoke of size 10mm X 4mm concealed in the groove of the frame for fire and smoke sealing mounted in the grooves of the frame. Intumescent Strip: For the Door Frame 2 runs and for the Shutter 1 run of  Size of 10mm X 4mm  .  Shutter: Providing of 50 mm thick smoke check shutter of 120min fire rating tested  to BS 476 part 20 &amp; 22, IS3614 part -II &amp; ISO 834 comprising of 2x9mm Promina ® boards, treated hard wood internal timber frame work of 100x30mm with infill 96kg/cum, total 30mm thick ceramic fiber reinforced FR silicate coating on both sides and faced with 3mm thick water proof commercial ply / teak ply with 1 run of fire and hot smoke seal strips of size 20 mm x 4mm  mounted in the grooves in the shutter on all edges except bottom and externally lipped with teakwood / hardwood beading. Promaseal ® Intumescent sealant is used to seal the gaps between Promina Board and shutter beading.  Proprietary acoustic drop down seals and EPDM Gasket around  the frame  are used  to enchance acoustic property. Finish - Both Side Laminate Finish and 2Hr Fire Rated Vision Panel:200mm x 300mm. Door to be completed with all dorma hardware- bottom seals, acoustic seals, dead lock, concealed door closer, pull handle and hinges, door closer, panic bar etc.</t>
    </r>
    <r>
      <rPr>
        <b/>
        <sz val="10"/>
        <color theme="1"/>
        <rFont val="Arial"/>
        <charset val="134"/>
      </rPr>
      <t xml:space="preserve">D4: 1200 x 2400mm with vision panel 6 mm thick toughened vision glass </t>
    </r>
  </si>
  <si>
    <t>G2</t>
  </si>
  <si>
    <r>
      <rPr>
        <b/>
        <sz val="10"/>
        <rFont val="Arial"/>
        <charset val="134"/>
      </rPr>
      <t>TOILET DOORS:</t>
    </r>
    <r>
      <rPr>
        <sz val="10"/>
        <rFont val="Arial"/>
        <charset val="134"/>
      </rPr>
      <t xml:space="preserve"> Providing and fixing 50mm thick single / double leaf flush solid core door shutters, confirming to IS . 1659 - 1960 and 2202 part I - 1962 as modified unto date for non-decorative type, core of block board construction to </t>
    </r>
    <r>
      <rPr>
        <b/>
        <sz val="10"/>
        <rFont val="Arial"/>
        <charset val="134"/>
      </rPr>
      <t>frame of 1st class teak wood</t>
    </r>
    <r>
      <rPr>
        <sz val="10"/>
        <rFont val="Arial"/>
        <charset val="134"/>
      </rPr>
      <t xml:space="preserve"> and 1 mm laminate of approved make on the both side of shutters as per drawings / specifications. Teak wood frame: 55 x 125mm
Rate to include, </t>
    </r>
    <r>
      <rPr>
        <b/>
        <sz val="10"/>
        <rFont val="Arial"/>
        <charset val="134"/>
      </rPr>
      <t>fixing of 600X200mm air vents</t>
    </r>
    <r>
      <rPr>
        <sz val="10"/>
        <rFont val="Arial"/>
        <charset val="134"/>
      </rPr>
      <t>, teak wood lipping, hardware door fitting of handle &amp; lock complete in all respects including anti-termite treatment.
Handles:- SS Handle, cylindrical lock , Hinges :- 4 Nos SS Hinges –Heavy gauge each shutter, Tower Bolts:- 2 Nos stainless steel, consealed Door closer each shutter and Stopper:- One each shutter. Hardware to be of approved make.
Rate to include cost of all materials, HOM of machineries and equipments, with all leads and lifts, loading and unloading charges , transportation cost and conveyance of all materials, labour for fixing the fixtures etc., complete for successful completion of work as per specifications at all floor levels and as directed by the architect. D8: 900 x 2400, D2: 1000 x 2400</t>
    </r>
  </si>
  <si>
    <t>G3</t>
  </si>
  <si>
    <r>
      <rPr>
        <b/>
        <sz val="10"/>
        <rFont val="Arial"/>
        <charset val="134"/>
      </rPr>
      <t>CLASS ROOM DOORS:</t>
    </r>
    <r>
      <rPr>
        <sz val="10"/>
        <rFont val="Arial"/>
        <charset val="134"/>
      </rPr>
      <t xml:space="preserve"> Providing and fixing 50mm thick single / double leaf flush solid core door shutters, confirming to IS . 1659 - 1960 and 2202 part I - 1962 as modified unto date for non-decorative type, core of block board construction to </t>
    </r>
    <r>
      <rPr>
        <b/>
        <sz val="10"/>
        <rFont val="Arial"/>
        <charset val="134"/>
      </rPr>
      <t>frame of 1st class teak wood</t>
    </r>
    <r>
      <rPr>
        <sz val="10"/>
        <rFont val="Arial"/>
        <charset val="134"/>
      </rPr>
      <t xml:space="preserve"> and 1 mm laminate of approved make on the both side of shutters as per drawings / specifications. Solid Teak wood frame: 55 x 230mm. Vision panel: 200 x 600mm  6 mm thick toughened vision glass 
Rate to include, teak wood lipping, hardware door fitting of handle &amp; lock complete in all respects including anti-termite treatment.
Handles:- SS Handle, cylindrical lock , Hinges :- 4 Nos SS Hinges –Heavy gauge each shutter, Tower Bolts:- 2 Nos stainless steel, consealed Door closer each shutter and Stopper:- One each shutter. Hardware to be of approved make.
Rate to include cost of all materials, HOM of machineries and equipments, with all leads and lifts, loading and unloading charges , transportation cost and conveyance of all materials, labour for fixing the fixtures etc., complete for successful completion of work as per specifications at all floor levels and as directed by the architect. D1, D3, D7, D5</t>
    </r>
  </si>
  <si>
    <t>G4</t>
  </si>
  <si>
    <r>
      <rPr>
        <b/>
        <u/>
        <sz val="10"/>
        <rFont val="Arial"/>
        <charset val="134"/>
      </rPr>
      <t>SINGLE GLAZING PARTITION</t>
    </r>
    <r>
      <rPr>
        <sz val="10"/>
        <rFont val="Arial"/>
        <charset val="134"/>
      </rPr>
      <t xml:space="preserve">
Providing and fixing full height partitions with aluminium frame 25 mm x 36 mm sections anodized, powder coated (As per IS code) to be provided for partitions with necessary rubber gaskets, dry acoustic gaskets, screws fixed to underside of suspended ceiling or bulk head and to the finished floor and aluminium beadings as approved by the engineer in charge. The partition will have </t>
    </r>
    <r>
      <rPr>
        <b/>
        <sz val="10"/>
        <rFont val="Arial"/>
        <charset val="134"/>
      </rPr>
      <t xml:space="preserve">12 mm thick toughened glass </t>
    </r>
    <r>
      <rPr>
        <sz val="10"/>
        <rFont val="Arial"/>
        <charset val="134"/>
      </rPr>
      <t>with glass to glass joints done in vertical ‘I’ section in aluminium in the same anodised finish.
The complete frame shall be firmly fixed to floors, wall, and ceilings.
The costs must include leads, lifts, assembling,  fixing and placing in position and also suitable intersection points to completed as directed  by Engineer in Charge/ Architect. All color or shades as approved by engineer in charge/Architect.</t>
    </r>
  </si>
  <si>
    <t>G5</t>
  </si>
  <si>
    <r>
      <rPr>
        <b/>
        <u/>
        <sz val="10"/>
        <rFont val="Arial"/>
        <charset val="134"/>
      </rPr>
      <t>SINGLE GLAZING PARTITION DOOR:</t>
    </r>
    <r>
      <rPr>
        <sz val="10"/>
        <rFont val="Arial"/>
        <charset val="134"/>
      </rPr>
      <t xml:space="preserve">
Providing and fixing aluminium work for doors with aluminium section 25 mm x 100 mm of approved make conforming to IS: 733 and IS: 1285 fixing with dash fasteners of required dia and size, including necessary filling up the gaps at junctions, i.e. at top. bottom and sides with required EPDM rubber/ neoprene gasket etc.
All aluminium sections to be in natural anodised / powdercoated finish (minium thickness of powder coating 50 micron). Aluminium sections shall be smooth, rust free, straight, mitred and jointed mechanically wherever required including  cleat angle, Aluminium snab beading for glazing / panelling, stainless steel screws, all complete as per architectural drawings and the directions of Engineer-in-charge/ Architect.
The rate to incorporate batwing acoustic seals and rebate in the back to accept the glazing.
Rate to include supply and installation of single or double leaf glazed shutter as per drawing with </t>
    </r>
    <r>
      <rPr>
        <b/>
        <sz val="10"/>
        <rFont val="Arial"/>
        <charset val="134"/>
      </rPr>
      <t>12 mm toughened glass</t>
    </r>
    <r>
      <rPr>
        <sz val="10"/>
        <rFont val="Arial"/>
        <charset val="134"/>
      </rPr>
      <t xml:space="preserve"> fixed to door frame with two hinges with Hardware like Exposed TS 90 Door closer, Narrow stile mortise lock with 35 mm backset &amp; lever handle with Oval roses, 70 mm EPC with one side key &amp; one side thumb turn indicator &amp; Half moon door stopper &amp; dropdown seal and consealed door closure etc. complete. All ironmongery to be finished in SS.</t>
    </r>
  </si>
  <si>
    <t>G6</t>
  </si>
  <si>
    <r>
      <rPr>
        <b/>
        <u/>
        <sz val="10"/>
        <rFont val="Arial"/>
        <charset val="134"/>
      </rPr>
      <t>SINGLE GLAZED FIXED AND CASEMENT/TOP HUNG:</t>
    </r>
    <r>
      <rPr>
        <sz val="10"/>
        <rFont val="Arial"/>
        <charset val="134"/>
      </rPr>
      <t xml:space="preserve">
Providing and fixing of Powder Coated / Anodized  Aluminum Partly Fixed &amp; Partly Casement OR Top Hung Window/Door using sections of size as per drawing including </t>
    </r>
    <r>
      <rPr>
        <b/>
        <sz val="10"/>
        <rFont val="Arial"/>
        <charset val="134"/>
      </rPr>
      <t>6 mm thick clear toughed glass</t>
    </r>
    <r>
      <rPr>
        <sz val="10"/>
        <rFont val="Arial"/>
        <charset val="134"/>
      </rPr>
      <t xml:space="preserve"> for shutters &amp; fixed glass panels for shutters fitted with glazing clips 19 mm x 17.3 mm x 11 mm  and  0.9 mm  thick and rubber beading using Z sections  of  33 mm,  web thickness  4 mm, weight  0.663 kg/m: central  mullion section 59 x 33 mm  with web thickness 3 mm, weight 1.123 kg/m: The   shutters   on   aluminium hinges with approved quality of fixtures including necessary accessories such as EPDM gasket, clip angle, TPI, wheels, handles, stopper, star lock, aluminium tower bolts, handles, stays etc complete  etc. </t>
    </r>
    <r>
      <rPr>
        <b/>
        <sz val="10"/>
        <rFont val="Arial"/>
        <charset val="134"/>
      </rPr>
      <t>All openable hardware will be of approved make.</t>
    </r>
    <r>
      <rPr>
        <sz val="10"/>
        <rFont val="Arial"/>
        <charset val="134"/>
      </rPr>
      <t xml:space="preserve">
Rate should include all material, fixtures, labour and HOM of machinery complete for successful completion of work as per specifications including all leads and lifts, loading unloading charges and transportation cost and conveyance of  all materials  and all other incidental charges etc complete for successful completion of work as directed by the Engineer -in - charge labour, scaffolding, tools, tackles, silicon sealant for sealing all gaps allround the window.
Aluminium sections anodised 12 to 15 microns, including cutting to required length,  joints  mitred  subdividing  the  frame  tenonned  and  rivetted  in  the  assembled frame  stiffened  with  end  clips  at  corners  angles  etc., and  fixed  to  the  walls,  lintels, floor beams / cills as the case may be with necessary steel screws, raul plugs, or teak wood gatties including cutting masonry or concrete and making good the original surface  using cement mortar, as per  drawings and  aluminium sections  pretreated for removal of any rust and protection of further rust formation and coated with the greasy materials  for  non-adhesion  of  mortar  and  any  other  sticky  materials,  (this  coatings should be cleaned after installation).
 For complete details refer architectural drawing.</t>
    </r>
  </si>
  <si>
    <t>a. Fixed window</t>
  </si>
  <si>
    <t>b. openable window</t>
  </si>
  <si>
    <t>c. top hung  window</t>
  </si>
  <si>
    <t>G7</t>
  </si>
  <si>
    <r>
      <rPr>
        <b/>
        <u/>
        <sz val="10"/>
        <rFont val="Arial"/>
        <charset val="134"/>
      </rPr>
      <t>Aluminium Louver System</t>
    </r>
    <r>
      <rPr>
        <sz val="10"/>
        <rFont val="Arial"/>
        <charset val="134"/>
      </rPr>
      <t xml:space="preserve">
Providing and fixing frames for Aluminium Z-Louver System on shafts at required level made out of heavy duty aluminium anodized Z" shaped profile of size 105 x 50 x 2 mm thick section  designed to  satisfy  the  structural  design criteria  specified  in  the  technical  specification and profile  and  shape  to be as  per  drawing of varying size and fixed either  on the Glazing system or on the Windows and  Ventilators as specified.
The system shall be fixed using GI screws, aluminium L Cleats and all other necessary accessories, sealing shall be done using weather sealant of Dow Corning 789 with necessary Backer rods etc., Rate shall include the supply and fixing of S.S Fly Mesh. V1, V2 , V3, V4</t>
    </r>
  </si>
  <si>
    <t>G8</t>
  </si>
  <si>
    <r>
      <rPr>
        <sz val="10"/>
        <rFont val="Arial"/>
        <charset val="134"/>
      </rPr>
      <t xml:space="preserve">Supply and fixing of Powder Coated </t>
    </r>
    <r>
      <rPr>
        <b/>
        <sz val="10"/>
        <rFont val="Arial"/>
        <charset val="134"/>
      </rPr>
      <t>Aluminum Sliding Door</t>
    </r>
    <r>
      <rPr>
        <sz val="10"/>
        <rFont val="Arial"/>
        <charset val="134"/>
      </rPr>
      <t xml:space="preserve"> (Partly fixed &amp; Parlty Openable) using AluK/ Vitrum/ Schuco/ Domal or approved equivalent sections of size as per drawing, 8mm thick clear toughened glass for shutter &amp; fixed glass panels, including necessary accessories ( EPDM gasket, clip angle, handle, lock, tower bolt, door stoper etc ). Rate should include all material, labour, scaffolding, tools, tackles, silicon sealant for sealing all gaps allround window &amp; other incidentals. For Doors of type W1, W5, W6</t>
    </r>
  </si>
  <si>
    <t>G9</t>
  </si>
  <si>
    <t xml:space="preserve">Proving and fixing wooden ventilator with 6mm thick toughened glass having Laminated  finish for the frame using approved ply wood all as per the drawing V </t>
  </si>
  <si>
    <t>G10</t>
  </si>
  <si>
    <t>Providing &amp; fixing  shaft doors made of MS framework covered with Cement board and finshed with primer putty and paint with necessary hardware as per architects drawings  -  SH01, ES01 CS01</t>
  </si>
  <si>
    <t>Extra rate for providing and fixing  glazing of windows or doors with 8MM thick performance glass any of the following glass.
(ET-450 H.S, 
Zephyr Nano KT II 130
Clear Nano Silver Plus KS II 130
N Equinox Equinox II N 
Xtreme XT II 50/22
Stellar Envision Plus SKN II 765 38 9 17 0.24 0.27 1.5
Quasar Envision SKN II 754 )</t>
  </si>
  <si>
    <t>Sub Total for Door, Window and Rolling Shutter</t>
  </si>
  <si>
    <t>H</t>
  </si>
  <si>
    <t xml:space="preserve">PLASTERING </t>
  </si>
  <si>
    <t>Work at all levels, depths and heights.</t>
  </si>
  <si>
    <t>Preparation of surface by raking joints and hacking or scarifying concrete surface and wetting the surface.</t>
  </si>
  <si>
    <t>Providing Arpitha or equivalent  Plaster mesh 150mm/200mm wide at junction of concrete and masonry as directed.</t>
  </si>
  <si>
    <t>Necessary Staging, scaffolding, ladders, platform etc.,</t>
  </si>
  <si>
    <t>Providing 12mm groove between wall plaster Groove between wall plaster and exposed ceiling (as per drawing/detail)</t>
  </si>
  <si>
    <t>Providing drip mould 50mm wide or 15mm groove as directed.</t>
  </si>
  <si>
    <t>Curing for minimum of 14 days.</t>
  </si>
  <si>
    <t>Washing floors, cleaning glass and leaving premises clean and tidy.</t>
  </si>
  <si>
    <t>Neat finishing of junctions of plaster &amp; skirting.</t>
  </si>
  <si>
    <t>Work  on  all  floors  at  all levels as per the Drawings. Illuminate  all internal surfaces  during the work and inspection to  closely monitor the finish.</t>
  </si>
  <si>
    <t xml:space="preserve"> Providing drip moulds wherever necessary.</t>
  </si>
  <si>
    <t xml:space="preserve"> Washing floors, cleaning glass and  leaving  premises  clean   and tidy.</t>
  </si>
  <si>
    <t xml:space="preserve"> Curing 24 hours after plastering is done.</t>
  </si>
  <si>
    <t>Necessary scaffolding,  ladder platform for any height and  depth. (Avoid putlog holes in masonry)</t>
  </si>
  <si>
    <t>Filling of chases made for electrical &amp; plumbing works with cement mortar 1:4&amp; if width of chases more than 100mm wide the same should be covered with stretch metal mesh</t>
  </si>
  <si>
    <t>H1</t>
  </si>
  <si>
    <t xml:space="preserve">Ceiling Plaster : Providing and applying plastering to Ceiling of minimum 10 mm thick single coat in true line and level by using CM 1:4 (1 Cement : 4 Manufacturer Plaster Sand), including surface prepration by hacking of concrete surfaces, scraping, cleaning the surface, rounding of corners wherever required / specified, curing and including cost of materials, labour, all lead and lift, loading and unloading, transportation, independent double-legged  scaffolding , staging, tools, plant and all other incidental charges etc. complete at all levels. The work shall be carried out as per the architectural drawing and specifications. </t>
  </si>
  <si>
    <t>H2</t>
  </si>
  <si>
    <t>Internal Wall Plaster: 'Providing and applying plastering to  Internal surfaces of concrete and masonry walls of minimum 12mm thick in single coat in true line, level and plumb by using cement mortar 1:4, (1 Cement : 4 Manufacturer Plaster Sand ) including raking out joints, hacking concrete surfaces and applying approved chemical bonding agent and applying a scratch coat over concrete surfaces by bonding / adhesive chemical coat as directed by approved manufacturer to create a key, cleaning / grooving deep junctions of concrete &amp; masonry, grouting then back by mortar mixed with non-shrinking compound along with packing of clean, fresh square cut aggregate; also providing and fixing 20 gauge GI chicken mesh @ 150 mm wide to junctions of concrete and masonry, preparing  jambs, sills, grooves, bands, wattas, rounding of corners, work shall be carried out as per  architectural drawings, specifications and finished smooth with wooden rundha at all levels, curing etc., complete. The work shall include cost of materials, cost of labour, all lead and lift, loading and unloading, transportation,independent double-legged  scaffolding , staging, tools, plant and all other incidental charges etc., complete as directed by Engineer-in-charge.</t>
  </si>
  <si>
    <t>H3</t>
  </si>
  <si>
    <t>Internal Rough Wall Plaster: 'Providing and applying plastering to  Internal surfaces of concrete and masonry walls as a back coat for wall tiles of minimum 10mm thick in single coat in true line, level and plumb by using cement mortar 1:4, (1 Cement : 4 M.Sand ) including adding 2% by weight of cement approved waterproofing compound of approved manufacturer (Fosroc/CICO/Dr.fixit), raking out joints, hacking concrete surfaces and applying approved chemical bonding agent and applying a scratch coat over concrete surfaces by bonding / adhesive chemical coat as directed by approved manufacturer to create a key, cleaning / grooving deep junctions of concrete &amp; masonry, grouting then back by mortar mixed with non-shrinking compound along with packing of clean, fresh square cut aggregate; also providing and fixing 20 gauge GI chicken mesh @ 150 mm wide to junctions of concrete and masonry, G.I Corner Beads upto Lintel high for Corners of walls using arpitha make, preparing  jambs, sills, grooves, bands, wattas, rounding of corners, work shall be carried out as per  architectural drawings, specifications and rough finished at all levels, curing etc., complete. The work shall include cost of materials, cost of labour, all lead and lift, loading and unloading, transportation,independent double-legged  scaffolding , staging, tools, plant and all other incidental charges etc., complete as directed by Engineer-in-charge.</t>
  </si>
  <si>
    <t>H4</t>
  </si>
  <si>
    <t>External Wall Plaster: 'Providing and applying plastering to External wall surfaces of concrete and masonry walls minimum 20 mm thick double coat sand faced cement plaster in true line, level and plumb, first coat to be minimum of 12mm thick with cement plaster of mix 1:5 (1 cement : 5 Plaster M.sand) with waterproofing compound of approved  make @ 3% by weight of cement (Fosroc/CICO/Dr.fixit) and second coat to be minimum of 8mm thick with cement plaster of mix 1:4 (1 cement : 4 River Sand) finished sand surface to receive the  specified architectural external finish to correct line, plumb and level at all heights &amp; levels including surface preparation by hacking of concrete surfaces,, scraping, cleaning, independent double-legged scaffolding, staging, tools, plant, mouldings, bands, grooves in plaster, curing etc all as per the specifications and drawings. Rate to include racking out junctions of masonry and concrete, then pointing and grouting using non-shrinking compound, joints grouted by pressing square crushed stone, providing and fixing of 150mm wide GI plaster mesh 20 Gauge of approved make, providing for all joints of R.C.C. and masonry, corners of windows and doors etc. complete as directed by Engineer In charge.</t>
  </si>
  <si>
    <t>H5</t>
  </si>
  <si>
    <r>
      <rPr>
        <sz val="10"/>
        <rFont val="Arial"/>
        <charset val="134"/>
      </rPr>
      <t xml:space="preserve">Prepare joints in </t>
    </r>
    <r>
      <rPr>
        <b/>
        <sz val="10"/>
        <rFont val="Arial"/>
        <charset val="134"/>
      </rPr>
      <t>Wire cut Brick masonry  by raking and  Recessed  Pointing  to External surfaces of wire cut brick walls</t>
    </r>
    <r>
      <rPr>
        <sz val="10"/>
        <rFont val="Arial"/>
        <charset val="134"/>
      </rPr>
      <t xml:space="preserve">   with  cement mortar 1:3,   size  of  groove   12x10mm including scaffolding, curing, finishing neat, cleaning etc complete all as per drawing and instructions of architects.</t>
    </r>
  </si>
  <si>
    <t>Sub Total for Plastering  works</t>
  </si>
  <si>
    <t>I</t>
  </si>
  <si>
    <t>PAINTING WORKS</t>
  </si>
  <si>
    <t>I1</t>
  </si>
  <si>
    <r>
      <rPr>
        <b/>
        <u/>
        <sz val="10"/>
        <rFont val="Arial"/>
        <charset val="134"/>
      </rPr>
      <t>INTERNAL SURFACE:</t>
    </r>
    <r>
      <rPr>
        <sz val="10"/>
        <rFont val="Arial"/>
        <charset val="134"/>
      </rPr>
      <t xml:space="preserve">
Preparing the surface, providing and applying minimum two (2) coats of</t>
    </r>
    <r>
      <rPr>
        <b/>
        <sz val="10"/>
        <rFont val="Arial"/>
        <charset val="134"/>
      </rPr>
      <t xml:space="preserve"> Halo Majestic Interior  l Paint of JSW brand</t>
    </r>
    <r>
      <rPr>
        <sz val="10"/>
        <rFont val="Arial"/>
        <charset val="134"/>
      </rPr>
      <t xml:space="preserve"> , quality, colour etc., as per IS 5411: Part 1 : 1974 over two (2) coats of ready putty (Make: JSW) &amp; one  (1) coat of Water based Cement primer of approved make as per manufacturer's recommendation including the cost of necessary sand papering to remove the dust, mortar drops and other foreign matter, scaffolding, materials, labour, loading and unloading, stacking, tools &amp; plants, transportation, roller finish, filling up with approved crack filler, binder, the surface should be thoroughly cleaned and wetted before painting, cleaning and protecting till the handing over of site to the Employer with necessary leads &amp; lifts, all other incidental charges etc., complete as per drawings, specifications, at all levels and with all leads and as per the instructions of Engineer-in-charge and as per manufacturer's specification. </t>
    </r>
  </si>
  <si>
    <t>I2</t>
  </si>
  <si>
    <r>
      <rPr>
        <b/>
        <u/>
        <sz val="10"/>
        <rFont val="Arial"/>
        <charset val="134"/>
      </rPr>
      <t>EXTERNAL SURFACE:</t>
    </r>
    <r>
      <rPr>
        <sz val="10"/>
        <rFont val="Arial"/>
        <charset val="134"/>
      </rPr>
      <t xml:space="preserve">
Providing and applying in position exterior grade </t>
    </r>
    <r>
      <rPr>
        <b/>
        <sz val="10"/>
        <rFont val="Arial"/>
        <charset val="134"/>
      </rPr>
      <t>profect Majestic exterior  paint</t>
    </r>
    <r>
      <rPr>
        <sz val="10"/>
        <rFont val="Arial"/>
        <charset val="134"/>
      </rPr>
      <t xml:space="preserve"> of  JSW Paint  for external face of building by preparing the surface to receive the paint including one coat of external primer and minimum two coats of approved quality exterior paint, shade. The rate should be inclusive of preparing the surface free from dust, mortar drops and other foreign matter, scaffolding, staging, materials, labor, loading and unloading, stacking, tools &amp; plants, transportation, up to any height with and level and all leads. All as per instructions from Engineer in charge-and as per manufacturer's specs. complete at all level and heights. </t>
    </r>
  </si>
  <si>
    <t>I3</t>
  </si>
  <si>
    <t>Preparing the surface, Providing, applying and finishing weather proof Tractor Distember in for lift shaft walls, ducts of minimum two coats over a coat of Water based Cement Primer of approved brand (JSW) and shade to give an even shade after thoroughly brooming the surface to remove all dirt and loose powder material, free from mortar drops and other foreign matter including cost of scaffolding, staging, loading and unloading, stacking, tools &amp; plants, transportation, all materials, labour, all lead and lifts etc., complete as per specification., The work should be carried out as per the instruction of Engineer incharge.,</t>
  </si>
  <si>
    <t>I 4</t>
  </si>
  <si>
    <t>Providing and applying coating over wire cut brick work using approved water repellent  such as Aqua seal of Nippon paints or equivalent as per Manufacturers specifications</t>
  </si>
  <si>
    <t>I5</t>
  </si>
  <si>
    <r>
      <rPr>
        <b/>
        <u/>
        <sz val="10"/>
        <rFont val="Arial"/>
        <charset val="134"/>
      </rPr>
      <t>TEXTURE APPLICATION:</t>
    </r>
    <r>
      <rPr>
        <sz val="10"/>
        <rFont val="Arial"/>
        <charset val="134"/>
      </rPr>
      <t xml:space="preserve">
Preparing the surface, Providing and applying resin bonded granular bubble textured finish, for external applications shall consist of granular textured paint/ Synthetic plaster composed of synthetic fibre and petroleum based chemical of approved make (JSW) and natural color/shade applied on cured and dried plaster surface. Including preparing the surface free from dust, mortar drops and other foreign matter, scaffolding, staging, materials, labor, loading and unloading, stacking, tools &amp; plants, transportation, removing dust &amp; concrete patches, at all levels and with all leads. The final finish shall have UV resistance, fungus, bacterial resistance properties all complete with grooves filled with poly sulfide sealant of matching color and shade as per specification or drawing or approval of engineer in charge. (Make: Listo/Asian/New world paints)</t>
    </r>
  </si>
  <si>
    <t>Sub Total for Painting works</t>
  </si>
  <si>
    <t>J</t>
  </si>
  <si>
    <t>FLOORING</t>
  </si>
  <si>
    <t>Working at all heights &amp; levels.</t>
  </si>
  <si>
    <t>Final preparation of base sub-grade or sub-floor by cleaning all dust/dirt, loose particles, caked mortar dropping by scrubbing with coir or steel wire brushes.</t>
  </si>
  <si>
    <t>Cleaning &amp; watering immediately before laying the floor as directed.</t>
  </si>
  <si>
    <t>Providing bedding layer of mortar as specified in the case of slabs, tiles etc., to correct levels or steps as called for.</t>
  </si>
  <si>
    <t>Cutting, rubbing and polishing where applicable as directed.</t>
  </si>
  <si>
    <t>Keeping the surface wet for a minimum period of one week.</t>
  </si>
  <si>
    <t>Providing &amp; covering finished work with Polythene sheet with POP over all types of flooring and removing the same and clearing debris and disposing outside before handing over.</t>
  </si>
  <si>
    <t>Tiles sizes and granite slab sizes shall be as indicated in the drawing.</t>
  </si>
  <si>
    <t xml:space="preserve">ix </t>
  </si>
  <si>
    <t>The tiles/ granite slabs shall be submitted to the architects/engineer for approval.</t>
  </si>
  <si>
    <t>Grouting the joints as mentioned in each item.</t>
  </si>
  <si>
    <t>Any additional mortar required or concrete required to bring the surface to the required level and gradient before laying base mortar shall not be paid extra.</t>
  </si>
  <si>
    <t>Fine aggregates shall be approved Manufactured sand and (100%) as per IS code 383 shall be subjected Mix design shall be used for all concrete work.</t>
  </si>
  <si>
    <t>Keeping the surface wet for  a minimum period of one week.</t>
  </si>
  <si>
    <t>Skirting  to be made flush to wall face/or as per Drawings.</t>
  </si>
  <si>
    <t>J1</t>
  </si>
  <si>
    <t>Supplying, Storing, and laying Tile flooring of approved sizes, thickness, 1st quality conforming to IS:15622 of approved make, colour and uniform shade, having scratch hardness greater than 6, water Absorption of 0.06%, modulus of ruptuer greater than 27 n/mm, deep abrasion resistant less than 204mm cube, strightness of sides +0.25%, thickness +5% of size of approved colour and size as specified below, laid on on 40mm thick cement mortar 1:4 (1 Cement : 4 M.Sand), including fixing of tiles with cement slurry by using minimum cement about 2 Kg/Sqm over cleaned surface and spreading neat cement paste using minimum cement about 4.5 Kg/Sqm over cement mortar bed and pointing the tile joints with approved quality and colour pigmented, tile joint filler grouts to match the shade of tiles and oxalic acid washing etc., The rate shall include for cost of providing and laying patterns, cost of materials, wastages, labour, tools &amp; plants, loading and unloading charges, transportation , curing, Oxalic acid wash, 2mm PVC Spacers, surface protection and removing the same before handing over,  at all levels with all lead and lifts and all other incidental charges, etc., complete as per approved architectural drawing and as directed by Engineer-in-charge.( Basic Price 800.00 per Smtr)</t>
  </si>
  <si>
    <t xml:space="preserve"> a.Vitrified Tile flooring (with 3mm wide spacer filled with Epoxy Grout Basic Rate -Rs 1000/Sqm)</t>
  </si>
  <si>
    <t xml:space="preserve"> b.Anti skid Vitrified Tile flooring (with 3mm wide spacer filled with Epoxy Grout Basic Rate -Rs 1000/Sqm)</t>
  </si>
  <si>
    <t>J2</t>
  </si>
  <si>
    <t xml:space="preserve">Item same as above but for </t>
  </si>
  <si>
    <t>a) Vitrified Tile Skirting 100mm high with 3mm wide spacer filled with epoxy grout, at toilet &amp; Pantry (Basic Rate -Rs 1000/Sqm)</t>
  </si>
  <si>
    <t>J3</t>
  </si>
  <si>
    <t>Supplying, Storing and laying Tile Dadoing of approved sizes, thickness, 1st quality conforming to IS:15622 of approved make, colour and uniform shade, having scratch resistance of minimum 3 , Water absorption greater than 10 % Deviation in length , Thickness of maximum +0.5%,Wedging warpage of maximum +0.6%, Abrasion resistance IS 13630(part-2), Bending strength of minimum 150 kg/cm2 and Thermal shock resistant to 10 cycles of  approved colour and size as specified below, laid on pre cement plastered surface with 12mm thick cement mortar 1:4 (1 Cement : 4 M.Sand), including fixing of tiles with cement slurry by spreading neat cement paste using minimum cement about 4.5 Kg/Sqm over cement mortar bed and pointing the tile joints with approved quality and colour pigmented, Epoxy Based tile joint filler grouts to match the shade of tiles and oxalic acid washing etc., The rate shall include for cost of providing and laying patterns, borders, inlays, cost of materials, wastages, labour, tools &amp; plants, loading and unloading charges, transportation , curing, Oxalic acid wash, 2mm PVC Spacers, 10mm PVC Tile Corner Beads  at all levels with all lead and lifts and all other incidental charges, etc., complete as per approved architectural drawing and as directed by Engineer-in-charge.</t>
  </si>
  <si>
    <t>J4</t>
  </si>
  <si>
    <r>
      <rPr>
        <sz val="10"/>
        <rFont val="Arial"/>
        <charset val="134"/>
      </rPr>
      <t xml:space="preserve">Providing  and Laying  machine  cut and  Caliberated </t>
    </r>
    <r>
      <rPr>
        <b/>
        <u/>
        <sz val="10"/>
        <rFont val="Arial"/>
        <charset val="134"/>
      </rPr>
      <t xml:space="preserve">Kota Stone slabs of kota (600mm 1200 ). Grout to be 6mm. Specify grout range: 0(hairline) to 6mm- true for all stone. in flooring </t>
    </r>
    <r>
      <rPr>
        <b/>
        <sz val="10"/>
        <rFont val="Arial"/>
        <charset val="134"/>
      </rPr>
      <t xml:space="preserve"> filled with Epoxy Grout, using 25mm thick  Factory Finished leather finished kota stone slabs</t>
    </r>
    <r>
      <rPr>
        <sz val="10"/>
        <rFont val="Arial"/>
        <charset val="134"/>
      </rPr>
      <t xml:space="preserve">, fixed in pattern as per drawing, over a bed of 25mm minimum thick cement mortar 1:4 and pointing of joints with epoxy grout of approved shade,  including mirror plishing in 7 layers , curing, rubber mats covering to protect the finished surfaces, etc complete all  as per drawings &amp; instructions of architects.. </t>
    </r>
    <r>
      <rPr>
        <b/>
        <sz val="10"/>
        <rFont val="Arial"/>
        <charset val="134"/>
      </rPr>
      <t>(Basic Rate Rs 1200/Sqm)</t>
    </r>
  </si>
  <si>
    <t xml:space="preserve">J4a </t>
  </si>
  <si>
    <t>Same as above but with Non caliberated finish using  kota stone slabs  (Basic Rate Rs 700/Sqm)</t>
  </si>
  <si>
    <t>J4b</t>
  </si>
  <si>
    <t>Same as above but with leather finish using  kota stone slabs  (Basic Rate Rs 1100/Sqm)</t>
  </si>
  <si>
    <t>J5</t>
  </si>
  <si>
    <t>Item same as above but with</t>
  </si>
  <si>
    <t>a.  100mm high Kota stone skirting</t>
  </si>
  <si>
    <t>J5a</t>
  </si>
  <si>
    <t>Item same as above but  with</t>
  </si>
  <si>
    <t>a.  100mm high using 6/8mm thick tile similar to kota stone  skirting</t>
  </si>
  <si>
    <t>J6</t>
  </si>
  <si>
    <r>
      <rPr>
        <sz val="10"/>
        <rFont val="Arial"/>
        <charset val="134"/>
      </rPr>
      <t>Supplying, Storing, and fixing 20 mm thick</t>
    </r>
    <r>
      <rPr>
        <b/>
        <sz val="10"/>
        <rFont val="Arial"/>
        <charset val="134"/>
      </rPr>
      <t xml:space="preserve"> Leather finish Sira Granite Stone flooring</t>
    </r>
    <r>
      <rPr>
        <sz val="10"/>
        <rFont val="Arial"/>
        <charset val="134"/>
      </rPr>
      <t xml:space="preserve"> in single piece of approved quality and colour for  flooring   as per architectural design and drawings, specifications, making holes for handrail fixing, covering with rubber mat and cleaning when required, etc. The joints are finished neatly with tile grout, the work shall include cost of materials including wastages, cost of labour, all lead and lift at all levels, loading and unloading, transportation and all other incidental charges, curing etc complete. The work shall be carried out as per the directions of the Engineer In charge. </t>
    </r>
    <r>
      <rPr>
        <b/>
        <sz val="10"/>
        <rFont val="Arial"/>
        <charset val="134"/>
      </rPr>
      <t>(Basic Price Rs 1600.00 per smtr)</t>
    </r>
  </si>
  <si>
    <t>J7</t>
  </si>
  <si>
    <t>Item same as above but For Skirting</t>
  </si>
  <si>
    <t>a) sira grey Granite skirting</t>
  </si>
  <si>
    <t>J7a</t>
  </si>
  <si>
    <t>Same as above with Black granite (Basic Price Rs 2700.00 per Sqm)</t>
  </si>
  <si>
    <t>J8</t>
  </si>
  <si>
    <t>Same as item No J6 but using jaisalmer stone slabs (Basic Price Rs 1000.00 per smtr)</t>
  </si>
  <si>
    <t>J9</t>
  </si>
  <si>
    <r>
      <rPr>
        <sz val="10"/>
        <rFont val="Arial"/>
        <charset val="134"/>
      </rPr>
      <t xml:space="preserve">Supplying, Storing, and Fixing </t>
    </r>
    <r>
      <rPr>
        <b/>
        <sz val="10"/>
        <rFont val="Arial"/>
        <charset val="134"/>
      </rPr>
      <t>Leather finish</t>
    </r>
    <r>
      <rPr>
        <sz val="10"/>
        <rFont val="Arial"/>
        <charset val="134"/>
      </rPr>
      <t xml:space="preserve"> 20mm thick Sira stone cladding in specified sizes as per drawing laid with 12mm avg. thickness of cement mortar 1:3 (1cement : 3 M.sand) wet cladding. including filling the joints with white cement with matching pigment, chamfering, making grooves, pointing, edge polishing etc wherever required, scaffolding, curing etc. complete as per drawing.</t>
    </r>
  </si>
  <si>
    <t>a) Sira Granite Cladding in Lift Lobby ( Basic Price Rs 1075 per SMTR)</t>
  </si>
  <si>
    <t>J10</t>
  </si>
  <si>
    <r>
      <rPr>
        <sz val="10"/>
        <rFont val="Arial"/>
        <charset val="134"/>
      </rPr>
      <t xml:space="preserve">Providing  and laying  </t>
    </r>
    <r>
      <rPr>
        <b/>
        <sz val="10"/>
        <rFont val="Arial"/>
        <charset val="134"/>
      </rPr>
      <t>Cement  Flooring</t>
    </r>
    <r>
      <rPr>
        <sz val="10"/>
        <rFont val="Arial"/>
        <charset val="134"/>
      </rPr>
      <t xml:space="preserve"> 60mm minimum thick  with cement  concrete M20 using 12  mm and   down  gauge  graded   granite aggregate, top surface finished with CM 1:4,  laid in panels  not  exceeding  10  SQM in area  laid  to proper  level,  slope or  fall  and top surface  finished smooth using mechanical float and disc, including cleaning of base, form  work, curing etc., complete all as per Drawings.</t>
    </r>
  </si>
  <si>
    <t>J11</t>
  </si>
  <si>
    <r>
      <rPr>
        <sz val="10"/>
        <rFont val="Arial"/>
        <charset val="134"/>
      </rPr>
      <t xml:space="preserve">Providing and laying  </t>
    </r>
    <r>
      <rPr>
        <b/>
        <sz val="10"/>
        <rFont val="Arial"/>
        <charset val="134"/>
      </rPr>
      <t xml:space="preserve">Terra Cota Tile Flooring </t>
    </r>
    <r>
      <rPr>
        <sz val="10"/>
        <rFont val="Arial"/>
        <charset val="134"/>
      </rPr>
      <t xml:space="preserve"> </t>
    </r>
    <r>
      <rPr>
        <b/>
        <sz val="10"/>
        <rFont val="Arial"/>
        <charset val="134"/>
      </rPr>
      <t>in terrace</t>
    </r>
    <r>
      <rPr>
        <sz val="10"/>
        <rFont val="Arial"/>
        <charset val="134"/>
      </rPr>
      <t xml:space="preserve"> using Terra Cota tiles of approved make and size, set in  minimum 15mm thick CM 1:4, mixed with water proof compound all as per Manufacturers specifications </t>
    </r>
    <r>
      <rPr>
        <b/>
        <sz val="10"/>
        <rFont val="Arial"/>
        <charset val="134"/>
      </rPr>
      <t>including cement slurry and  pointing of joints with cement mortar  1:3 mixed with Red Oxide to  match  the  tiles</t>
    </r>
    <r>
      <rPr>
        <sz val="10"/>
        <rFont val="Arial"/>
        <charset val="134"/>
      </rPr>
      <t xml:space="preserve">, curing,  etc., complete all as per drawing &amp; instructions of architects.. </t>
    </r>
  </si>
  <si>
    <t>J11a</t>
  </si>
  <si>
    <r>
      <rPr>
        <sz val="10"/>
        <rFont val="Arial"/>
        <charset val="134"/>
      </rPr>
      <t xml:space="preserve">Providing and laying </t>
    </r>
    <r>
      <rPr>
        <b/>
        <sz val="10"/>
        <rFont val="Arial"/>
        <charset val="134"/>
      </rPr>
      <t xml:space="preserve"> Heat Resistant Terrace Tiles   Flooring </t>
    </r>
    <r>
      <rPr>
        <sz val="10"/>
        <rFont val="Arial"/>
        <charset val="134"/>
      </rPr>
      <t xml:space="preserve"> </t>
    </r>
    <r>
      <rPr>
        <b/>
        <sz val="10"/>
        <rFont val="Arial"/>
        <charset val="134"/>
      </rPr>
      <t>in terrace (make: Jhonson, Scudo or equivalent)</t>
    </r>
    <r>
      <rPr>
        <sz val="10"/>
        <rFont val="Arial"/>
        <charset val="134"/>
      </rPr>
      <t xml:space="preserve"> using  approved make and size, with solar reflectionn&gt; 0.5 ans initial emittance &gt;.075 on water proofed terrace set in  minimum 20 mm thick CM 1:4, mixed with water proof compound all as per Manufacturers specifications </t>
    </r>
    <r>
      <rPr>
        <b/>
        <sz val="10"/>
        <rFont val="Arial"/>
        <charset val="134"/>
      </rPr>
      <t>including cement slurry and  pointing of joints with white cement and marble powder in ratio of 1:1, incliding runbbing and polishing of surface upto 3 cuts complete, inlcuding providing skirting upto height of 150mm high skirting along the parapet wall</t>
    </r>
    <r>
      <rPr>
        <sz val="10"/>
        <rFont val="Arial"/>
        <charset val="134"/>
      </rPr>
      <t xml:space="preserve">, curing,  etc., complete all as per drawing &amp; instructions of architects.. </t>
    </r>
  </si>
  <si>
    <t>J12</t>
  </si>
  <si>
    <r>
      <rPr>
        <sz val="10"/>
        <rFont val="Arial"/>
        <charset val="134"/>
      </rPr>
      <t>Supplying, Storing, and fixing</t>
    </r>
    <r>
      <rPr>
        <b/>
        <sz val="10"/>
        <rFont val="Arial"/>
        <charset val="134"/>
      </rPr>
      <t xml:space="preserve"> Leather finish 20mm Sira Stone</t>
    </r>
    <r>
      <rPr>
        <sz val="10"/>
        <rFont val="Arial"/>
        <charset val="134"/>
      </rPr>
      <t xml:space="preserve"> flooring in single piece of approved quality and colour for  Staircase  laid on CM of 1:5, Cement slurry for the base including nosing, making 3 Line grooves only for Thread  as per architectural design and drawings, specifications, making holes for handrail fixing, covering with rubber mat and cleaning when required, etc. The joints are finished neatly with tile grout, the work shall include cost of materials including wastages, cost of labour, all lead and lift at all levels, loading and unloading, transportation and all other incidental charges, curing etc complete. The work shall be carried out as per the directions of the Engineer In charge. </t>
    </r>
    <r>
      <rPr>
        <b/>
        <sz val="10"/>
        <rFont val="Arial"/>
        <charset val="134"/>
      </rPr>
      <t>(Basic Price Rs 1075.00 per smtr)</t>
    </r>
  </si>
  <si>
    <t>J12a</t>
  </si>
  <si>
    <t xml:space="preserve">Same as above but with Calibrated Kotastone slab in lieu of Leather finished granite </t>
  </si>
  <si>
    <t>J12b</t>
  </si>
  <si>
    <t xml:space="preserve">Same as above but with  Full body kota Kota tile  in lieu of Leather finished granite </t>
  </si>
  <si>
    <t>J13</t>
  </si>
  <si>
    <r>
      <rPr>
        <sz val="10"/>
        <rFont val="Arial"/>
        <charset val="134"/>
      </rPr>
      <t>Providing and laying machine cut and</t>
    </r>
    <r>
      <rPr>
        <b/>
        <sz val="10"/>
        <rFont val="Arial"/>
        <charset val="134"/>
      </rPr>
      <t xml:space="preserve"> Leather finish Sira Granite Single Slab 20 mm thick in Staircase Risers</t>
    </r>
    <r>
      <rPr>
        <sz val="10"/>
        <rFont val="Arial"/>
        <charset val="134"/>
      </rPr>
      <t xml:space="preserve">, fixed over a backing of 15 mm thick cement mortar 1:3 &amp; cement slurry, </t>
    </r>
    <r>
      <rPr>
        <b/>
        <sz val="10"/>
        <rFont val="Arial"/>
        <charset val="134"/>
      </rPr>
      <t>including edge polish</t>
    </r>
    <r>
      <rPr>
        <sz val="10"/>
        <rFont val="Arial"/>
        <charset val="134"/>
      </rPr>
      <t xml:space="preserve">,  curing etc., complete. </t>
    </r>
    <r>
      <rPr>
        <b/>
        <sz val="10"/>
        <rFont val="Arial"/>
        <charset val="134"/>
      </rPr>
      <t>(Basic Rate Rs 1075/Sqm)</t>
    </r>
  </si>
  <si>
    <t>J14</t>
  </si>
  <si>
    <r>
      <rPr>
        <sz val="10"/>
        <rFont val="Arial"/>
        <charset val="134"/>
      </rPr>
      <t xml:space="preserve">Providing and laying </t>
    </r>
    <r>
      <rPr>
        <b/>
        <sz val="10"/>
        <rFont val="Arial"/>
        <charset val="134"/>
      </rPr>
      <t>100mm</t>
    </r>
    <r>
      <rPr>
        <sz val="10"/>
        <rFont val="Arial"/>
        <charset val="134"/>
      </rPr>
      <t xml:space="preserve"> </t>
    </r>
    <r>
      <rPr>
        <b/>
        <sz val="10"/>
        <rFont val="Arial"/>
        <charset val="134"/>
      </rPr>
      <t>high</t>
    </r>
    <r>
      <rPr>
        <sz val="10"/>
        <rFont val="Arial"/>
        <charset val="134"/>
      </rPr>
      <t xml:space="preserve"> </t>
    </r>
    <r>
      <rPr>
        <b/>
        <sz val="10"/>
        <rFont val="Arial"/>
        <charset val="134"/>
      </rPr>
      <t xml:space="preserve">Staircase Skirting using 20mm thick machine cut and  leather finished Granite Slabs  </t>
    </r>
    <r>
      <rPr>
        <sz val="10"/>
        <rFont val="Arial"/>
        <charset val="134"/>
      </rPr>
      <t xml:space="preserve">– fixed with 15mm thick cement mortar 1:3 &amp; cement slurry, </t>
    </r>
    <r>
      <rPr>
        <b/>
        <sz val="10"/>
        <rFont val="Arial"/>
        <charset val="134"/>
      </rPr>
      <t>including Edge Polish &amp; 3mm chamfer</t>
    </r>
    <r>
      <rPr>
        <sz val="10"/>
        <rFont val="Arial"/>
        <charset val="134"/>
      </rPr>
      <t>, , curing etc., complete. (Basic Rate Rs 1075/Sqm)</t>
    </r>
  </si>
  <si>
    <t>J15</t>
  </si>
  <si>
    <r>
      <rPr>
        <sz val="10"/>
        <rFont val="Arial"/>
        <charset val="134"/>
      </rPr>
      <t xml:space="preserve"> Providing and laying</t>
    </r>
    <r>
      <rPr>
        <b/>
        <sz val="10"/>
        <rFont val="Arial"/>
        <charset val="134"/>
      </rPr>
      <t xml:space="preserve"> Kadapa Cobble Flooring </t>
    </r>
    <r>
      <rPr>
        <sz val="10"/>
        <rFont val="Arial"/>
        <charset val="134"/>
      </rPr>
      <t>of 150x150x 100mm thick laid on sand bed of average thickness of 65mm thick to required grade and slope all as per the drawing.</t>
    </r>
  </si>
  <si>
    <t>J16</t>
  </si>
  <si>
    <r>
      <rPr>
        <sz val="10"/>
        <rFont val="Arial"/>
        <charset val="134"/>
      </rPr>
      <t xml:space="preserve">Supplying, Storing, and laying </t>
    </r>
    <r>
      <rPr>
        <b/>
        <sz val="10"/>
        <rFont val="Arial"/>
        <charset val="134"/>
      </rPr>
      <t>Leather finish Granite Stone</t>
    </r>
    <r>
      <rPr>
        <sz val="10"/>
        <rFont val="Arial"/>
        <charset val="134"/>
      </rPr>
      <t xml:space="preserve"> Counter including providing and fixing of MS brackets with 18mm Waterproof Plywood as Base, cutting groove in the wall / grouting with cement mortar, making holes for pipes ,making provisons for fixing bolts &amp; nuts , sealing the joints of wash basin/sink with sealant (Dow corning), curing, surface protection, cleaning whenever instructed, pointing of joints with white /coloured grouts ,making edge chamfering / bull nosing etc., complete. Rates include 20mm thick bottom facia upto 200mm depth, all materials,labours, equipment ,machinery at all levels, leads and lifts, loading &amp; unloading, Making Sink / Basin Cutting all other incidental expenses. etc., Complete as per Drawings and Details provided by Engineer-in-charge.</t>
    </r>
  </si>
  <si>
    <t>Washbasin Counters</t>
  </si>
  <si>
    <t>Sub Total for flooring  works</t>
  </si>
  <si>
    <t>K</t>
  </si>
  <si>
    <t>MINOR FABRICATION WORKS</t>
  </si>
  <si>
    <t>Note : Unless other wise specified the quoted rates shall be inclusive of the following</t>
  </si>
  <si>
    <t>Cost should include as the cost fixing  to block masonry surface or concrete surface including chipping, packing with P.C.C  1:2:4 concrete, painting two coats of enamel paint over a coat of red oxide primer and three in one solution treatment etc .,</t>
  </si>
  <si>
    <t>The following items will consist of angles, channels, tubes, channels, flats, plates, Tee sections etc</t>
  </si>
  <si>
    <t>Structural steel used for all works shall be Fy 250 or Fy 310 Mpa grade as noted</t>
  </si>
  <si>
    <t>Items included  for measurement for  payment shall include Base plates, gusset plates (based on the nearest rectangle enclosing the shape and no deduction shall be made for any skew cuts)</t>
  </si>
  <si>
    <t>Erection Bolts shall not be included for measurement. Rate to include the cost of bolts, washers &amp; nuts</t>
  </si>
  <si>
    <t>The standard  unit  weight of sections shall be as per relevant IS codes. No Rolling margin will be allowed for payment</t>
  </si>
  <si>
    <t>Payments do not include any temporary works connected with this work, including, welds, shims, wedge, plates, templates, rolling tolerance, wastage, etc;</t>
  </si>
  <si>
    <t>K1</t>
  </si>
  <si>
    <r>
      <rPr>
        <sz val="10"/>
        <rFont val="Arial"/>
        <charset val="134"/>
      </rPr>
      <t xml:space="preserve">Providing , fabricating and  fixing  in  position </t>
    </r>
    <r>
      <rPr>
        <b/>
        <sz val="10"/>
        <rFont val="Arial"/>
        <charset val="134"/>
      </rPr>
      <t xml:space="preserve">Staircase railing </t>
    </r>
    <r>
      <rPr>
        <sz val="10"/>
        <rFont val="Arial"/>
        <charset val="134"/>
      </rPr>
      <t xml:space="preserve"> using </t>
    </r>
    <r>
      <rPr>
        <b/>
        <sz val="10"/>
        <rFont val="Arial"/>
        <charset val="134"/>
      </rPr>
      <t>MS   sections</t>
    </r>
    <r>
      <rPr>
        <sz val="10"/>
        <rFont val="Arial"/>
        <charset val="134"/>
      </rPr>
      <t xml:space="preserve">, as per drawing, including cutting, drilling, bending, welding and fixing in position, </t>
    </r>
    <r>
      <rPr>
        <b/>
        <sz val="10"/>
        <rFont val="Arial"/>
        <charset val="134"/>
      </rPr>
      <t>including two coats of Acrylic enamel paint</t>
    </r>
    <r>
      <rPr>
        <sz val="10"/>
        <rFont val="Arial"/>
        <charset val="134"/>
      </rPr>
      <t xml:space="preserve"> over a coat of anti corrosive Zinc Chromate primer etc., complete all as per drawings/instructions of architects. (</t>
    </r>
    <r>
      <rPr>
        <b/>
        <sz val="10"/>
        <rFont val="Arial"/>
        <charset val="134"/>
      </rPr>
      <t>Note;-</t>
    </r>
    <r>
      <rPr>
        <sz val="10"/>
        <rFont val="Arial"/>
        <charset val="134"/>
      </rPr>
      <t xml:space="preserve">  </t>
    </r>
    <r>
      <rPr>
        <b/>
        <sz val="10"/>
        <rFont val="Arial"/>
        <charset val="134"/>
      </rPr>
      <t>for Complete details refer Architectural drawing). RATE ONLY</t>
    </r>
  </si>
  <si>
    <t>K2</t>
  </si>
  <si>
    <r>
      <rPr>
        <sz val="10"/>
        <rFont val="Arial"/>
        <charset val="134"/>
      </rPr>
      <t xml:space="preserve">Providing, Fabricating and Fixing in position </t>
    </r>
    <r>
      <rPr>
        <b/>
        <sz val="10"/>
        <rFont val="Arial"/>
        <charset val="134"/>
      </rPr>
      <t>Balcony Railing/ Parapet Parapet (using JSW MS plate sections)</t>
    </r>
    <r>
      <rPr>
        <sz val="10"/>
        <rFont val="Arial"/>
        <charset val="134"/>
      </rPr>
      <t>, as per drawing, including cutting, drilling, bending, welding and fixing in position, including two coats of Acrylic enamel paint over a coat of anti corrosive Zinc Chromate primer etc., complete all as per drawings/instructions of architects. (Note;-  for Complete details refer Architectural drawing). </t>
    </r>
  </si>
  <si>
    <t>K3</t>
  </si>
  <si>
    <r>
      <rPr>
        <sz val="10"/>
        <rFont val="Arial"/>
        <charset val="134"/>
      </rPr>
      <t xml:space="preserve">Providing, Fabricating and Fixing in position Doors for Duct openings, using </t>
    </r>
    <r>
      <rPr>
        <b/>
        <sz val="10"/>
        <rFont val="Arial"/>
        <charset val="134"/>
      </rPr>
      <t>50X50X6mm MS hollow sections  for outer frame, Shutters using 20mm thick plywood</t>
    </r>
    <r>
      <rPr>
        <sz val="10"/>
        <rFont val="Arial"/>
        <charset val="134"/>
      </rPr>
      <t xml:space="preserve">, </t>
    </r>
    <r>
      <rPr>
        <b/>
        <sz val="10"/>
        <rFont val="Arial"/>
        <charset val="134"/>
      </rPr>
      <t>including 2 coats of Enamel Paint</t>
    </r>
    <r>
      <rPr>
        <sz val="10"/>
        <rFont val="Arial"/>
        <charset val="134"/>
      </rPr>
      <t xml:space="preserve"> of approved colour  and  make, providing &amp; fixing of hardware, work etc., complete all as per drawing &amp; instructions of architects. </t>
    </r>
    <r>
      <rPr>
        <b/>
        <sz val="10"/>
        <rFont val="Arial"/>
        <charset val="134"/>
      </rPr>
      <t>(Note;- for Complete details refer Architectural drawing</t>
    </r>
    <r>
      <rPr>
        <sz val="10"/>
        <rFont val="Arial"/>
        <charset val="134"/>
      </rPr>
      <t>)</t>
    </r>
  </si>
  <si>
    <t>K4</t>
  </si>
  <si>
    <t>Supply ,fabrication, installation of MS angle/ Channel/plate /flats  for the drain, Manhole and Loading &amp; Unloading two coats of primer and two coats of paints for the frames as per drawing etc., complete.</t>
  </si>
  <si>
    <t>KGs</t>
  </si>
  <si>
    <t>K5</t>
  </si>
  <si>
    <r>
      <rPr>
        <sz val="10"/>
        <color theme="1"/>
        <rFont val="Arial"/>
        <charset val="134"/>
      </rPr>
      <t xml:space="preserve">Providing and fixing </t>
    </r>
    <r>
      <rPr>
        <b/>
        <sz val="10"/>
        <color theme="1"/>
        <rFont val="Arial"/>
        <charset val="134"/>
      </rPr>
      <t>Hunter douglas louvers</t>
    </r>
    <r>
      <rPr>
        <sz val="10"/>
        <color theme="1"/>
        <rFont val="Arial"/>
        <charset val="134"/>
      </rPr>
      <t xml:space="preserve"> as screen for façade as per the manufacturers specifications. (Note;- for Complete details refer Architectural drawing)</t>
    </r>
  </si>
  <si>
    <t>Sub Total for MINOR FABRICATION WORKS</t>
  </si>
  <si>
    <t>WATER PROOFING</t>
  </si>
  <si>
    <t>Preparing the surfaces and providing fillets.</t>
  </si>
  <si>
    <t>Treating rain water down take pipes ,floor traps or any other inserts etc . Which may cause leakage.</t>
  </si>
  <si>
    <t>Curing should be done for  minimum of 10 days</t>
  </si>
  <si>
    <t>Working at all heights &amp; levels</t>
  </si>
  <si>
    <t>Laying to correct slope and level as shown on drawing with chequered finishing wherever required.</t>
  </si>
  <si>
    <t xml:space="preserve">Work in narrow widths and all locations /situations as called for 
</t>
  </si>
  <si>
    <t>Protecting waterproof layer over which other materials ,fitting, fixtures are to be laid / installed and to prevent damage from other construction operations.</t>
  </si>
  <si>
    <t>Waterproofing work shall guaranteed for a period of 10years from the date of handing over completed building work in preformat approved by the engineer on a stamp paper , where the work is carried by an approved proprietary agency and according to their specifications ,the guarantee shall be executed by the proprietary firm and submitted directly to the owner.</t>
  </si>
  <si>
    <t>The waterproofed surface shall be bone dry and there shall not be any moisture or wet patches.</t>
  </si>
  <si>
    <t>Measurement shall be based on the horizontal plan area only . (Rate quoted shall include the cost of coving, and extending waterproofing of a height of 300mm above the floor)</t>
  </si>
  <si>
    <t>Rate shall include for bailing out ,pumping out or otherwise removing all water, which may accumulate from all causes.</t>
  </si>
  <si>
    <t>Rate shall include for pre waterproofing and post waterproofing treatment to any or all -opening mode by other service agency including socket grouting if required.</t>
  </si>
  <si>
    <t>Thickness of waterproofing on wall in toilet will ensure sufficient clearance for tile fixing on walls as per the tile module.</t>
  </si>
  <si>
    <t>NOTE: All  work/items mentioned here  are to  be  executed  by  a  specialist agency  as  per  the  specification approved  by the architect.  A  ten year guarantee period on bond paper to  be  executed  for  satisfactory performance.  Rates to include  for work at all levels.</t>
  </si>
  <si>
    <t>L1</t>
  </si>
  <si>
    <r>
      <rPr>
        <b/>
        <u/>
        <sz val="10"/>
        <rFont val="Arial"/>
        <charset val="134"/>
      </rPr>
      <t>SUNKEN AREAS, TANKS :</t>
    </r>
    <r>
      <rPr>
        <sz val="10"/>
        <rFont val="Arial"/>
        <charset val="134"/>
      </rPr>
      <t xml:space="preserve">
Providing waterproofing for the Toilets / Balconies / Utilities, by Surface method as follows. Note: Applied area shall be the mode of measurement
Providing and application of  flexible waterproof coating,  after base preparation of cleaning, brushing and removal of flaky materials, grouting the porous area with cementitious grout, fixing of weep holes, Grouting of pipe outlets etc. The coatings shall be applied at intervals and as per the manufacturer’s specifications and approved by consultants.  Treatment along wall up to min 300 mm from SFL and measurements shall be accounted for the wall treatment. (</t>
    </r>
    <r>
      <rPr>
        <b/>
        <sz val="10"/>
        <rFont val="Arial"/>
        <charset val="134"/>
      </rPr>
      <t xml:space="preserve"> JSW water proofing products such as JSW smartbloc</t>
    </r>
    <r>
      <rPr>
        <sz val="10"/>
        <rFont val="Arial"/>
        <charset val="134"/>
      </rPr>
      <t xml:space="preserve"> having adhesion on concrete - 1.0N/mm2, Resistatnce to hudrosataic Pressure -5 Bar , Elongation -120%,TENSILE  STRENGTH-1.0 N/MM2 Crack bridging ability 2mm and   DFT -1.2 MM OR 1.5 MM WITH 10 YEAR WARRENTY ) </t>
    </r>
  </si>
  <si>
    <t>L2</t>
  </si>
  <si>
    <r>
      <rPr>
        <sz val="10"/>
        <rFont val="Arial"/>
        <charset val="134"/>
      </rPr>
      <t xml:space="preserve">Providing and applying </t>
    </r>
    <r>
      <rPr>
        <b/>
        <sz val="10"/>
        <rFont val="Arial"/>
        <charset val="134"/>
      </rPr>
      <t xml:space="preserve">Waterproofing Treatment to RCC roof Slab in Terrace </t>
    </r>
    <r>
      <rPr>
        <sz val="10"/>
        <rFont val="Arial"/>
        <charset val="134"/>
      </rPr>
      <t xml:space="preserve"> cleaning of roof slab, applying </t>
    </r>
    <r>
      <rPr>
        <b/>
        <sz val="10"/>
        <rFont val="Arial"/>
        <charset val="134"/>
      </rPr>
      <t>JSW Smartbloc PU Hybrid Coating</t>
    </r>
    <r>
      <rPr>
        <sz val="10"/>
        <rFont val="Arial"/>
        <charset val="134"/>
      </rPr>
      <t xml:space="preserve"> having Min.Elongations  of  400% , UV Resistance , Adhesion Strength  &gt; 1.5 MPA,  Tensile strength &gt; 2MPA, Tear strength  &gt; 15 N/MM,  Water tightness&gt; 0.3 MPA, 120GSM Geotextile ,DFT 1.5MM,Crack bridging  ability  3.2 MM, laid with  150mm wide overlap at joints  as per manufacturer's specifications, including cleaning &amp; treatment of cracks if any, providing and laying Screed concrete of average 100mm thick to Provide slope as per the drawing and finishing the top with cement Mortar 1:3 including covering of joints between roof slab and parapet wall,  150mm overlap at joints of geotextile fabric in both directions, chamfering the wall and floor junctions  as per manufacturer's specifications etc complete all as per instructions of architect &amp; project in charge.    </t>
    </r>
  </si>
  <si>
    <t>Sub total for Water Proofing</t>
  </si>
  <si>
    <t>M</t>
  </si>
  <si>
    <t>MISCELANEOUS WORKS</t>
  </si>
  <si>
    <t>M1</t>
  </si>
  <si>
    <t>Providing Anti termite treatment in accordance with stipulations laid down by IS 6313 - part II by approved agency with min of 10 years of guarantee including the cost of chemical, precautionary measures etc. Complete along retaining walls only for a width of one meter and depth of 500mm or as specified by consultants (treatment for basement floors is not required and agency shall be approved by consultants/project managers)</t>
  </si>
  <si>
    <t>M2</t>
  </si>
  <si>
    <r>
      <rPr>
        <sz val="10"/>
        <rFont val="Arial"/>
        <charset val="134"/>
      </rPr>
      <t>Providing  and Filling with  Geo foam</t>
    </r>
    <r>
      <rPr>
        <b/>
        <sz val="10"/>
        <rFont val="Arial"/>
        <charset val="134"/>
      </rPr>
      <t xml:space="preserve"> filler material  of</t>
    </r>
    <r>
      <rPr>
        <sz val="10"/>
        <rFont val="Arial"/>
        <charset val="134"/>
      </rPr>
      <t xml:space="preserve">  approved make as per manufacturer  specification  in sunken  portions  of  roof slabs   etc., complete.</t>
    </r>
  </si>
  <si>
    <t>A. SUNKEN SLAB AREA</t>
  </si>
  <si>
    <t xml:space="preserve">B. FOR THE CLASS ROOM RAKER STEPS </t>
  </si>
  <si>
    <t>M2a</t>
  </si>
  <si>
    <r>
      <rPr>
        <sz val="10"/>
        <rFont val="Arial"/>
        <charset val="134"/>
      </rPr>
      <t>Providing and laying</t>
    </r>
    <r>
      <rPr>
        <b/>
        <sz val="10"/>
        <rFont val="Arial"/>
        <charset val="134"/>
      </rPr>
      <t xml:space="preserve"> Siporex block</t>
    </r>
    <r>
      <rPr>
        <sz val="10"/>
        <rFont val="Arial"/>
        <charset val="134"/>
      </rPr>
      <t xml:space="preserve"> of approved make as per manufacturer  specification</t>
    </r>
  </si>
  <si>
    <t>M3</t>
  </si>
  <si>
    <t>50mm thick Screed Concrete of M25 Grade With 1'X1' gauge Weld mesh over Geo foam Filler</t>
  </si>
  <si>
    <t>M4</t>
  </si>
  <si>
    <t>SLEEVES</t>
  </si>
  <si>
    <r>
      <rPr>
        <sz val="10"/>
        <rFont val="Arial"/>
        <charset val="134"/>
      </rPr>
      <t xml:space="preserve">Providing fixing </t>
    </r>
    <r>
      <rPr>
        <b/>
        <sz val="10"/>
        <color theme="1"/>
        <rFont val="Arial"/>
        <charset val="134"/>
      </rPr>
      <t>M.S. (Class "C") sleeves</t>
    </r>
    <r>
      <rPr>
        <sz val="10"/>
        <color theme="1"/>
        <rFont val="Arial"/>
        <charset val="134"/>
      </rPr>
      <t xml:space="preserve"> of following sizes to correct line &amp; level as per drawings within beams, slabs, walls, columns etc. Sleeves shall be duly sealed at ends with thermocol or any other material to make sure that no concrete enters &amp; chocks the same during concreting. Also make clear that they are maintain to correct line &amp; level during concreting, providing reinforcement around the sleeves as detail in the drawing.</t>
    </r>
  </si>
  <si>
    <t>a) Up to 25mm dia, Up to 200mm length</t>
  </si>
  <si>
    <t>Nos</t>
  </si>
  <si>
    <t>b) Up to 25mm dia, Up to 250mm to 400mm length</t>
  </si>
  <si>
    <t>c) Up to 50mm dia, Up to 200mm length</t>
  </si>
  <si>
    <t>d) Up to 50mm dia, Up to 250mm to 400mm length</t>
  </si>
  <si>
    <t>e) Up to 100mm dia, Up to 200mm length</t>
  </si>
  <si>
    <t>f) Up to 100mm dia, Up to 250mm to 400mm length</t>
  </si>
  <si>
    <t>M4a</t>
  </si>
  <si>
    <r>
      <rPr>
        <sz val="10"/>
        <rFont val="Arial"/>
        <charset val="134"/>
      </rPr>
      <t xml:space="preserve">Providing fixing </t>
    </r>
    <r>
      <rPr>
        <b/>
        <sz val="10"/>
        <color theme="1"/>
        <rFont val="Arial"/>
        <charset val="134"/>
      </rPr>
      <t>PVC (10 Kg/ sqcm) sleeves</t>
    </r>
    <r>
      <rPr>
        <sz val="10"/>
        <color theme="1"/>
        <rFont val="Arial"/>
        <charset val="134"/>
      </rPr>
      <t xml:space="preserve"> of following sizes to correct line &amp; level as per drawings within beams, slabs, walls, columns etc. Sleeves shall be duly sealed at ends with thermocol or any other material to make sure that no concrete enters &amp; chocks the same during concreting. Also make clear that they are maintain to correct line &amp; level during concreting, providing reinforcement around the sleeves as detail in the drawing.</t>
    </r>
  </si>
  <si>
    <t>M5</t>
  </si>
  <si>
    <r>
      <rPr>
        <sz val="10"/>
        <rFont val="Arial"/>
        <charset val="134"/>
      </rPr>
      <t xml:space="preserve">Providing, fabricating and installing </t>
    </r>
    <r>
      <rPr>
        <b/>
        <sz val="10"/>
        <color theme="1"/>
        <rFont val="Arial"/>
        <charset val="134"/>
      </rPr>
      <t xml:space="preserve">hot-dipped galvanized inserts </t>
    </r>
    <r>
      <rPr>
        <sz val="10"/>
        <color theme="1"/>
        <rFont val="Arial"/>
        <charset val="134"/>
      </rPr>
      <t>in concrete in the form of mild steel angles, flats, plates, angle frames, sleeves as per details given by services consultants, etc. with anchors in the form of rods or flats including welding anchors, lifting hooks, rungs, templates etc., complete to correct line, level as shown in the drawings.</t>
    </r>
  </si>
  <si>
    <t xml:space="preserve">Kgs </t>
  </si>
  <si>
    <t>M6</t>
  </si>
  <si>
    <t>CORE CUTTING</t>
  </si>
  <si>
    <r>
      <rPr>
        <b/>
        <sz val="10"/>
        <color theme="1"/>
        <rFont val="Arial"/>
        <charset val="134"/>
      </rPr>
      <t xml:space="preserve">Drilling or Core cutting </t>
    </r>
    <r>
      <rPr>
        <sz val="10"/>
        <color theme="1"/>
        <rFont val="Arial"/>
        <charset val="134"/>
      </rPr>
      <t>horizontal, vertical or inclined holes in reinforced cement concrete and / or hard rock of following sizes for a depth / length up to 25cm at all levels and locations as per directions of the PM.</t>
    </r>
  </si>
  <si>
    <t>a) Upto 25mm dia</t>
  </si>
  <si>
    <t>b) Above 25mm to 50mm dia</t>
  </si>
  <si>
    <t>c) Above 50mm to 75mm dia</t>
  </si>
  <si>
    <t>d) Above 75mm to 100mm dia</t>
  </si>
  <si>
    <t>e) Above 100mm to 150mm dia</t>
  </si>
  <si>
    <t>M7</t>
  </si>
  <si>
    <t>Extra over item 2.8.1 above for Drilling or Core cutting horizontal, vertical or inclined holes in reinforced cement concrete and / or hard rock of following sizes for a depth/ length beyond 25 cm at all levels and locations as per directions of the PM.</t>
  </si>
  <si>
    <t>M8</t>
  </si>
  <si>
    <r>
      <rPr>
        <sz val="10"/>
        <rFont val="Arial"/>
        <charset val="134"/>
      </rPr>
      <t xml:space="preserve">Providing and fixing Cladding with </t>
    </r>
    <r>
      <rPr>
        <b/>
        <sz val="10"/>
        <color theme="1"/>
        <rFont val="Arial"/>
        <charset val="134"/>
      </rPr>
      <t>Terrcotta Brick tile</t>
    </r>
    <r>
      <rPr>
        <sz val="10"/>
        <color theme="1"/>
        <rFont val="Arial"/>
        <charset val="134"/>
      </rPr>
      <t xml:space="preserve"> of approved quality and size of approved make to exisiting walls / columns, as shown in drawing or as directed by the PM. Brick tile shall be fixed by using approved compatible adhesive of required thickness to correct line, level and plumb. Joints are well cleaned and grouted with matching colour polymer based approved quality readymade grout and cured, cleaned, junctions with plaster finished smooth, etc. all complete at all heights and leads to the satisfaction of the PM. </t>
    </r>
  </si>
  <si>
    <t>a. 25mm thick</t>
  </si>
  <si>
    <t>b. 50mm thick</t>
  </si>
  <si>
    <t>M9</t>
  </si>
  <si>
    <t xml:space="preserve">Providing and constructing RCC Sump tank  as per drawing including the cost of required earthwork excavation, earth refilling, disposing excess earth out of site, M15 grade concrete below floor, M30 grade concrete for base slab, walls, top slab, including the cost of  reqiored centering, shuttering, waterbars , water proof plastering ( including Pressure grouting as required, applying brushbond  or equivalent for 2mm thick) , Rungs , Excluding Sleeves, Chamber covers .,  </t>
  </si>
  <si>
    <t>a. Sewage collectio n sump</t>
  </si>
  <si>
    <t>Liters</t>
  </si>
  <si>
    <t>b. Basement collection tank</t>
  </si>
  <si>
    <t xml:space="preserve">Liters </t>
  </si>
  <si>
    <t>M11</t>
  </si>
  <si>
    <t xml:space="preserve">Providing and constructing RCC Overtahead water tank   as per drawing including the cost of required  M30 grade concrete for base slab, walls, top slab, including the cost of  reqiored centering, shuttering, waterbars , water proof plastering ( including Pressure grouting as required, applying brushbond  or equivalent for 2mm thick) , Rungs , Excluding Sleeves, Chamber covers .,  </t>
  </si>
  <si>
    <t>M13</t>
  </si>
  <si>
    <t xml:space="preserve">DEMOLITION AND DISMANTLING WORKS </t>
  </si>
  <si>
    <t xml:space="preserve">DEMOLITION WORKS </t>
  </si>
  <si>
    <t>Demolishing including the cost of all tools, tackles, scaffolding , staging, cleaning up area , and disposing the debris out of site at a place as approved by the municipal corporation.</t>
  </si>
  <si>
    <t>Masonry walls for all wall thickness</t>
  </si>
  <si>
    <t>i) 200.mm thick block work</t>
  </si>
  <si>
    <t>ii)100.mm thick block work</t>
  </si>
  <si>
    <t>ii RCC works like footing, column, walls, beams, slabs, staircase, lintels, plinth beams etc ( Care should be taken to demolish carefully using diamond cutting machine instead of chiselling as required)</t>
  </si>
  <si>
    <t>Cum</t>
  </si>
  <si>
    <t>iii.Cutting and removing reinforcement steel</t>
  </si>
  <si>
    <t>MT</t>
  </si>
  <si>
    <t>iii. Cinder</t>
  </si>
  <si>
    <t xml:space="preserve">v. Flooring, dadoing, skirting </t>
  </si>
  <si>
    <t>vi. Water proofing Course</t>
  </si>
  <si>
    <t>Dismantling carefully including the cost of all tools, tackles, scaffolding , staging, cleaning up area and stacking the items of as per the instructions of the site engineer or  disposing the debris out of site at a place as approved by the municipal corporation.</t>
  </si>
  <si>
    <t>i. Doors/ Windows/ Ventilators/ grill/ railings/Glass</t>
  </si>
  <si>
    <t xml:space="preserve">ii.  Sanitary fitting, fixtures, pipes, etc as per the instruction of site in charge </t>
  </si>
  <si>
    <t>LS</t>
  </si>
  <si>
    <t xml:space="preserve">iii.  Electrical  fitting, fixtures, pipes, etc as per the instruction of site in charge </t>
  </si>
  <si>
    <t xml:space="preserve">Sub Total for MISCELLANEOUS WORKS </t>
  </si>
  <si>
    <t>TOTAL COST OF CIVIL WORKS</t>
  </si>
  <si>
    <t>TAXES (GST @ 18%)</t>
  </si>
  <si>
    <t>TOTAL PROJECT COST INCLUDING TAXES</t>
  </si>
  <si>
    <t xml:space="preserve">Subject      : Bill of Quantities for Civil and Structural works </t>
  </si>
  <si>
    <t xml:space="preserve">Project       : JSW Academic Block at National Law School of India University - Bangalore   </t>
  </si>
  <si>
    <t xml:space="preserve">Subject      : Bill of Quantities for Civil and Structural works - ABSTRACT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</si>
</sst>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_(* \(#,##0.00\);_(* &quot;-&quot;??_);_(@_)"/>
    <numFmt numFmtId="164" formatCode="&quot;₹&quot;\ #,##0.00"/>
    <numFmt numFmtId="165" formatCode="_ * #,##0.00_ ;_ * \-#,##0.00_ ;_ * &quot;-&quot;??_ ;_ @_ "/>
    <numFmt numFmtId="166" formatCode="0.00;[Red]0.00"/>
    <numFmt numFmtId="167" formatCode="#,##0.00;[Red]#,##0.00"/>
    <numFmt numFmtId="168" formatCode="0.0;[Red]0.0"/>
    <numFmt numFmtId="169" formatCode="0.00_)"/>
    <numFmt numFmtId="170" formatCode="0.0"/>
    <numFmt numFmtId="171" formatCode="#,##0;[Red]#,##0"/>
    <numFmt numFmtId="172" formatCode="General&quot; &quot;"/>
    <numFmt numFmtId="173" formatCode="[$₹-4009]\ #,##0.00;[Red][$₹-4009]\ #,##0.00"/>
  </numFmts>
  <fonts count="22">
    <font>
      <sz val="10"/>
      <name val="Arial"/>
      <charset val="134"/>
    </font>
    <font>
      <sz val="10"/>
      <color theme="1"/>
      <name val="Arial"/>
      <charset val="134"/>
    </font>
    <font>
      <sz val="10"/>
      <name val="Arial"/>
      <charset val="134"/>
    </font>
    <font>
      <b/>
      <sz val="10"/>
      <name val="Arial"/>
      <charset val="134"/>
    </font>
    <font>
      <b/>
      <sz val="10"/>
      <color theme="1"/>
      <name val="Arial"/>
      <charset val="134"/>
    </font>
    <font>
      <b/>
      <sz val="10"/>
      <color theme="0"/>
      <name val="Arial"/>
      <charset val="134"/>
    </font>
    <font>
      <sz val="10"/>
      <color rgb="FF000000"/>
      <name val="Arial"/>
      <charset val="134"/>
    </font>
    <font>
      <sz val="10"/>
      <color rgb="FFFF0000"/>
      <name val="Arial"/>
      <charset val="134"/>
    </font>
    <font>
      <sz val="10.5"/>
      <color rgb="FF000000"/>
      <name val="Arial"/>
      <charset val="134"/>
    </font>
    <font>
      <b/>
      <i/>
      <sz val="10"/>
      <name val="Arial"/>
      <charset val="134"/>
    </font>
    <font>
      <b/>
      <sz val="10"/>
      <color rgb="FFFF0000"/>
      <name val="Arial"/>
      <charset val="134"/>
    </font>
    <font>
      <sz val="10.5"/>
      <name val="Arial"/>
      <charset val="134"/>
    </font>
    <font>
      <sz val="12"/>
      <name val="Tahoma"/>
      <charset val="134"/>
    </font>
    <font>
      <sz val="12"/>
      <color rgb="FF000000"/>
      <name val="Times New Roman"/>
      <charset val="134"/>
    </font>
    <font>
      <sz val="10"/>
      <name val="Courier New"/>
      <charset val="1"/>
    </font>
    <font>
      <sz val="11"/>
      <name val="Times New Roman"/>
      <charset val="1"/>
    </font>
    <font>
      <sz val="10"/>
      <name val="Arial"/>
      <charset val="1"/>
    </font>
    <font>
      <sz val="7"/>
      <name val="Arial"/>
      <charset val="134"/>
    </font>
    <font>
      <b/>
      <u/>
      <sz val="10"/>
      <name val="Arial"/>
      <charset val="134"/>
    </font>
    <font>
      <u/>
      <sz val="10"/>
      <name val="Arial"/>
      <charset val="134"/>
    </font>
    <font>
      <sz val="8"/>
      <name val="Arial"/>
      <charset val="134"/>
    </font>
    <font>
      <sz val="9"/>
      <name val="Arial"/>
      <charset val="134"/>
    </font>
  </fonts>
  <fills count="12">
    <fill>
      <patternFill patternType="none"/>
    </fill>
    <fill>
      <patternFill patternType="gray125"/>
    </fill>
    <fill>
      <patternFill patternType="solid">
        <fgColor theme="0"/>
        <bgColor indexed="64"/>
      </patternFill>
    </fill>
    <fill>
      <patternFill patternType="solid">
        <fgColor theme="0" tint="-0.14996795556505021"/>
        <bgColor rgb="FFCCCCFF"/>
      </patternFill>
    </fill>
    <fill>
      <patternFill patternType="solid">
        <fgColor theme="0"/>
        <bgColor rgb="FFFFFFCC"/>
      </patternFill>
    </fill>
    <fill>
      <patternFill patternType="solid">
        <fgColor rgb="FFFFC000"/>
        <bgColor indexed="64"/>
      </patternFill>
    </fill>
    <fill>
      <patternFill patternType="solid">
        <fgColor theme="0" tint="-0.14996795556505021"/>
        <bgColor indexed="64"/>
      </patternFill>
    </fill>
    <fill>
      <patternFill patternType="solid">
        <fgColor rgb="FFFFC000"/>
        <bgColor rgb="FFCCCCFF"/>
      </patternFill>
    </fill>
    <fill>
      <patternFill patternType="solid">
        <fgColor rgb="FFFFFF00"/>
        <bgColor indexed="64"/>
      </patternFill>
    </fill>
    <fill>
      <patternFill patternType="solid">
        <fgColor rgb="FFFFC000"/>
        <bgColor rgb="FFC0C0C0"/>
      </patternFill>
    </fill>
    <fill>
      <patternFill patternType="solid">
        <fgColor theme="9" tint="-0.249977111117893"/>
        <bgColor indexed="64"/>
      </patternFill>
    </fill>
    <fill>
      <patternFill patternType="solid">
        <fgColor rgb="FFFF0000"/>
        <bgColor indexed="64"/>
      </patternFill>
    </fill>
  </fills>
  <borders count="16">
    <border>
      <left/>
      <right/>
      <top/>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style="thin">
        <color auto="1"/>
      </bottom>
      <diagonal/>
    </border>
    <border>
      <left style="thin">
        <color rgb="FF000000"/>
      </left>
      <right style="thin">
        <color rgb="FF000000"/>
      </right>
      <top/>
      <bottom/>
      <diagonal/>
    </border>
    <border>
      <left style="thin">
        <color auto="1"/>
      </left>
      <right style="thin">
        <color auto="1"/>
      </right>
      <top/>
      <bottom/>
      <diagonal/>
    </border>
    <border>
      <left/>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s>
  <cellStyleXfs count="14">
    <xf numFmtId="0" fontId="0" fillId="0" borderId="0"/>
    <xf numFmtId="43" fontId="2" fillId="0" borderId="0" applyFont="0" applyFill="0" applyBorder="0" applyAlignment="0" applyProtection="0"/>
    <xf numFmtId="168" fontId="14" fillId="0" borderId="0"/>
    <xf numFmtId="169" fontId="14" fillId="0" borderId="0"/>
    <xf numFmtId="168" fontId="14" fillId="0" borderId="0"/>
    <xf numFmtId="166" fontId="14" fillId="0" borderId="0"/>
    <xf numFmtId="0" fontId="2" fillId="0" borderId="0"/>
    <xf numFmtId="0" fontId="14" fillId="0" borderId="0"/>
    <xf numFmtId="166" fontId="14" fillId="0" borderId="0"/>
    <xf numFmtId="165" fontId="2" fillId="0" borderId="0" applyFont="0" applyFill="0" applyBorder="0" applyAlignment="0" applyProtection="0"/>
    <xf numFmtId="169" fontId="14" fillId="0" borderId="0" applyBorder="0" applyProtection="0"/>
    <xf numFmtId="0" fontId="15" fillId="0" borderId="0"/>
    <xf numFmtId="0" fontId="15" fillId="0" borderId="0"/>
    <xf numFmtId="0" fontId="16" fillId="0" borderId="0"/>
  </cellStyleXfs>
  <cellXfs count="286">
    <xf numFmtId="0" fontId="0" fillId="0" borderId="0" xfId="0"/>
    <xf numFmtId="0" fontId="1" fillId="0" borderId="0" xfId="4" applyNumberFormat="1" applyFont="1" applyAlignment="1">
      <alignment vertical="center"/>
    </xf>
    <xf numFmtId="0" fontId="2" fillId="0" borderId="0" xfId="0" applyFont="1" applyAlignment="1">
      <alignment vertical="top"/>
    </xf>
    <xf numFmtId="0" fontId="2" fillId="0" borderId="0" xfId="0" applyFont="1"/>
    <xf numFmtId="0" fontId="2" fillId="0" borderId="0" xfId="0" applyFont="1" applyAlignment="1">
      <alignment horizontal="center"/>
    </xf>
    <xf numFmtId="170" fontId="2" fillId="0" borderId="0" xfId="0" applyNumberFormat="1" applyFont="1"/>
    <xf numFmtId="43" fontId="2" fillId="0" borderId="0" xfId="1" applyFont="1" applyAlignment="1"/>
    <xf numFmtId="2" fontId="1" fillId="0" borderId="0" xfId="4" applyNumberFormat="1" applyFont="1" applyAlignment="1">
      <alignment vertical="center"/>
    </xf>
    <xf numFmtId="0" fontId="2" fillId="2" borderId="3" xfId="0" applyFont="1" applyFill="1" applyBorder="1" applyAlignment="1">
      <alignment horizontal="center"/>
    </xf>
    <xf numFmtId="2" fontId="2" fillId="0" borderId="3" xfId="0" applyNumberFormat="1" applyFont="1" applyBorder="1" applyAlignment="1">
      <alignment horizontal="center"/>
    </xf>
    <xf numFmtId="170" fontId="2" fillId="0" borderId="3" xfId="0" applyNumberFormat="1" applyFont="1" applyBorder="1"/>
    <xf numFmtId="43" fontId="2" fillId="0" borderId="4" xfId="1" applyFont="1" applyBorder="1" applyAlignment="1"/>
    <xf numFmtId="0" fontId="2" fillId="2" borderId="5" xfId="0" applyFont="1" applyFill="1" applyBorder="1" applyAlignment="1">
      <alignment vertical="top"/>
    </xf>
    <xf numFmtId="0" fontId="2" fillId="2" borderId="0" xfId="0" applyFont="1" applyFill="1"/>
    <xf numFmtId="0" fontId="3" fillId="2" borderId="6" xfId="0" applyFont="1" applyFill="1" applyBorder="1" applyAlignment="1">
      <alignment horizontal="center"/>
    </xf>
    <xf numFmtId="0" fontId="2" fillId="2" borderId="7" xfId="0" applyFont="1" applyFill="1" applyBorder="1"/>
    <xf numFmtId="0" fontId="3" fillId="0" borderId="3" xfId="0" applyFont="1" applyBorder="1" applyAlignment="1">
      <alignment horizontal="center" vertical="top" wrapText="1"/>
    </xf>
    <xf numFmtId="170" fontId="3" fillId="0" borderId="3" xfId="0" applyNumberFormat="1" applyFont="1" applyBorder="1" applyAlignment="1">
      <alignment horizontal="center" vertical="top" wrapText="1"/>
    </xf>
    <xf numFmtId="43" fontId="3" fillId="0" borderId="4" xfId="1" applyFont="1" applyBorder="1" applyAlignment="1">
      <alignment horizontal="center" vertical="top"/>
    </xf>
    <xf numFmtId="169" fontId="4" fillId="3" borderId="3" xfId="5" applyNumberFormat="1" applyFont="1" applyFill="1" applyBorder="1" applyAlignment="1">
      <alignment horizontal="left" vertical="center"/>
    </xf>
    <xf numFmtId="169" fontId="4" fillId="3" borderId="3" xfId="5" applyNumberFormat="1" applyFont="1" applyFill="1" applyBorder="1" applyAlignment="1">
      <alignment horizontal="justify" vertical="center" wrapText="1"/>
    </xf>
    <xf numFmtId="0" fontId="1" fillId="3" borderId="3" xfId="4" applyNumberFormat="1" applyFont="1" applyFill="1" applyBorder="1" applyAlignment="1">
      <alignment horizontal="center" vertical="center"/>
    </xf>
    <xf numFmtId="2" fontId="1" fillId="3" borderId="3" xfId="10" applyNumberFormat="1" applyFont="1" applyFill="1" applyBorder="1" applyAlignment="1" applyProtection="1">
      <alignment horizontal="center" vertical="center" wrapText="1"/>
    </xf>
    <xf numFmtId="169" fontId="1" fillId="0" borderId="3" xfId="5" applyNumberFormat="1" applyFont="1" applyBorder="1" applyAlignment="1">
      <alignment horizontal="left" vertical="center"/>
    </xf>
    <xf numFmtId="169" fontId="1" fillId="0" borderId="3" xfId="5" applyNumberFormat="1" applyFont="1" applyBorder="1" applyAlignment="1">
      <alignment horizontal="justify" vertical="top" wrapText="1"/>
    </xf>
    <xf numFmtId="0" fontId="1" fillId="0" borderId="3" xfId="4" applyNumberFormat="1" applyFont="1" applyBorder="1" applyAlignment="1">
      <alignment horizontal="center" vertical="center"/>
    </xf>
    <xf numFmtId="2" fontId="1" fillId="0" borderId="3" xfId="10" applyNumberFormat="1" applyFont="1" applyBorder="1" applyAlignment="1" applyProtection="1">
      <alignment horizontal="center" vertical="center" wrapText="1"/>
    </xf>
    <xf numFmtId="0" fontId="2" fillId="0" borderId="3" xfId="0" applyFont="1" applyBorder="1" applyAlignment="1">
      <alignment horizontal="left" vertical="top" wrapText="1"/>
    </xf>
    <xf numFmtId="0" fontId="3" fillId="0" borderId="3" xfId="0" applyFont="1" applyBorder="1" applyAlignment="1">
      <alignment horizontal="justify" vertical="top" wrapText="1"/>
    </xf>
    <xf numFmtId="0" fontId="2" fillId="0" borderId="3" xfId="0" applyFont="1" applyBorder="1" applyAlignment="1">
      <alignment horizontal="center"/>
    </xf>
    <xf numFmtId="0" fontId="2" fillId="0" borderId="3" xfId="0" applyFont="1" applyBorder="1" applyAlignment="1">
      <alignment horizontal="center" vertical="top"/>
    </xf>
    <xf numFmtId="0" fontId="2" fillId="0" borderId="3" xfId="0" applyFont="1" applyBorder="1" applyAlignment="1">
      <alignment horizontal="justify" vertical="top" wrapText="1"/>
    </xf>
    <xf numFmtId="169" fontId="1" fillId="0" borderId="3" xfId="5" applyNumberFormat="1" applyFont="1" applyBorder="1" applyAlignment="1">
      <alignment horizontal="justify" vertical="center" wrapText="1"/>
    </xf>
    <xf numFmtId="169" fontId="4" fillId="0" borderId="3" xfId="5" applyNumberFormat="1" applyFont="1" applyBorder="1" applyAlignment="1">
      <alignment horizontal="justify" vertical="center" wrapText="1"/>
    </xf>
    <xf numFmtId="2" fontId="1" fillId="4" borderId="3" xfId="10" applyNumberFormat="1" applyFont="1" applyFill="1" applyBorder="1" applyAlignment="1" applyProtection="1">
      <alignment horizontal="center" vertical="center" wrapText="1"/>
    </xf>
    <xf numFmtId="0" fontId="1" fillId="0" borderId="3" xfId="5" applyNumberFormat="1" applyFont="1" applyBorder="1" applyAlignment="1">
      <alignment horizontal="left" vertical="center"/>
    </xf>
    <xf numFmtId="0" fontId="1" fillId="0" borderId="3" xfId="5" applyNumberFormat="1" applyFont="1" applyBorder="1" applyAlignment="1">
      <alignment horizontal="justify" vertical="top" wrapText="1"/>
    </xf>
    <xf numFmtId="0" fontId="2" fillId="0" borderId="3" xfId="0" applyFont="1" applyBorder="1" applyAlignment="1">
      <alignment horizontal="center" vertical="top" wrapText="1"/>
    </xf>
    <xf numFmtId="0" fontId="2" fillId="0" borderId="3" xfId="0" applyFont="1" applyBorder="1" applyAlignment="1">
      <alignment vertical="top" wrapText="1"/>
    </xf>
    <xf numFmtId="170" fontId="2" fillId="0" borderId="3" xfId="0" applyNumberFormat="1" applyFont="1" applyBorder="1" applyAlignment="1">
      <alignment vertical="top" wrapText="1"/>
    </xf>
    <xf numFmtId="43" fontId="2" fillId="0" borderId="4" xfId="1" applyFont="1" applyBorder="1" applyAlignment="1">
      <alignment vertical="top"/>
    </xf>
    <xf numFmtId="0" fontId="2" fillId="5" borderId="3" xfId="0" applyFont="1" applyFill="1" applyBorder="1" applyAlignment="1">
      <alignment horizontal="center" vertical="top" wrapText="1"/>
    </xf>
    <xf numFmtId="0" fontId="3" fillId="5" borderId="3" xfId="0" applyFont="1" applyFill="1" applyBorder="1" applyAlignment="1">
      <alignment vertical="top" wrapText="1"/>
    </xf>
    <xf numFmtId="0" fontId="2" fillId="5" borderId="3" xfId="0" applyFont="1" applyFill="1" applyBorder="1" applyAlignment="1">
      <alignment vertical="top" wrapText="1"/>
    </xf>
    <xf numFmtId="170" fontId="2" fillId="5" borderId="3" xfId="0" applyNumberFormat="1" applyFont="1" applyFill="1" applyBorder="1" applyAlignment="1">
      <alignment vertical="top" wrapText="1"/>
    </xf>
    <xf numFmtId="43" fontId="2" fillId="5" borderId="4" xfId="1" applyFont="1" applyFill="1" applyBorder="1" applyAlignment="1">
      <alignment vertical="top"/>
    </xf>
    <xf numFmtId="0" fontId="1" fillId="0" borderId="3" xfId="5" applyNumberFormat="1" applyFont="1" applyBorder="1" applyAlignment="1">
      <alignment horizontal="justify" vertical="top"/>
    </xf>
    <xf numFmtId="0" fontId="4" fillId="0" borderId="3" xfId="4" applyNumberFormat="1" applyFont="1" applyBorder="1" applyAlignment="1">
      <alignment horizontal="center" vertical="center"/>
    </xf>
    <xf numFmtId="2" fontId="4" fillId="0" borderId="3" xfId="10" applyNumberFormat="1" applyFont="1" applyBorder="1" applyAlignment="1" applyProtection="1">
      <alignment horizontal="center" vertical="center" wrapText="1"/>
    </xf>
    <xf numFmtId="0" fontId="1" fillId="0" borderId="3" xfId="4" applyNumberFormat="1" applyFont="1" applyBorder="1" applyAlignment="1">
      <alignment horizontal="left" vertical="center"/>
    </xf>
    <xf numFmtId="0" fontId="1" fillId="0" borderId="3" xfId="4" applyNumberFormat="1" applyFont="1" applyBorder="1" applyAlignment="1">
      <alignment horizontal="justify" vertical="top" wrapText="1"/>
    </xf>
    <xf numFmtId="0" fontId="2" fillId="0" borderId="3" xfId="0" applyFont="1" applyBorder="1" applyAlignment="1">
      <alignment vertical="top"/>
    </xf>
    <xf numFmtId="0" fontId="2" fillId="0" borderId="0" xfId="0" applyFont="1" applyAlignment="1">
      <alignment horizontal="justify" vertical="center" wrapText="1"/>
    </xf>
    <xf numFmtId="0" fontId="5" fillId="2" borderId="0" xfId="0" applyFont="1" applyFill="1" applyAlignment="1">
      <alignment horizontal="justify" vertical="center" wrapText="1"/>
    </xf>
    <xf numFmtId="172" fontId="6" fillId="0" borderId="3" xfId="0" applyNumberFormat="1" applyFont="1" applyBorder="1" applyAlignment="1">
      <alignment horizontal="left" wrapText="1"/>
    </xf>
    <xf numFmtId="2" fontId="2" fillId="0" borderId="3" xfId="0" applyNumberFormat="1" applyFont="1" applyBorder="1"/>
    <xf numFmtId="0" fontId="7" fillId="0" borderId="0" xfId="4" applyNumberFormat="1" applyFont="1" applyAlignment="1">
      <alignment horizontal="justify" vertical="top" wrapText="1"/>
    </xf>
    <xf numFmtId="172" fontId="6" fillId="0" borderId="3" xfId="0" applyNumberFormat="1" applyFont="1" applyBorder="1" applyAlignment="1">
      <alignment horizontal="justify" vertical="top" wrapText="1"/>
    </xf>
    <xf numFmtId="0" fontId="1" fillId="0" borderId="0" xfId="4" applyNumberFormat="1" applyFont="1" applyAlignment="1">
      <alignment horizontal="justify" vertical="top" wrapText="1"/>
    </xf>
    <xf numFmtId="172" fontId="8" fillId="0" borderId="3" xfId="0" applyNumberFormat="1" applyFont="1" applyBorder="1" applyAlignment="1">
      <alignment horizontal="left" wrapText="1"/>
    </xf>
    <xf numFmtId="172" fontId="8" fillId="0" borderId="3" xfId="0" applyNumberFormat="1" applyFont="1" applyBorder="1" applyAlignment="1">
      <alignment horizontal="justify" vertical="top" wrapText="1"/>
    </xf>
    <xf numFmtId="0" fontId="2" fillId="0" borderId="3" xfId="0" applyFont="1" applyBorder="1" applyAlignment="1">
      <alignment horizontal="justify" vertical="center" wrapText="1"/>
    </xf>
    <xf numFmtId="0" fontId="2" fillId="0" borderId="0" xfId="4" applyNumberFormat="1" applyFont="1" applyAlignment="1">
      <alignment horizontal="justify" vertical="top" wrapText="1"/>
    </xf>
    <xf numFmtId="0" fontId="4" fillId="5" borderId="3" xfId="4" applyNumberFormat="1" applyFont="1" applyFill="1" applyBorder="1" applyAlignment="1">
      <alignment horizontal="justify" vertical="center" wrapText="1"/>
    </xf>
    <xf numFmtId="0" fontId="4" fillId="5" borderId="3" xfId="4" applyNumberFormat="1" applyFont="1" applyFill="1" applyBorder="1" applyAlignment="1">
      <alignment horizontal="center" vertical="center"/>
    </xf>
    <xf numFmtId="2" fontId="1" fillId="5" borderId="3" xfId="10" applyNumberFormat="1" applyFont="1" applyFill="1" applyBorder="1" applyAlignment="1" applyProtection="1">
      <alignment horizontal="center" vertical="center"/>
    </xf>
    <xf numFmtId="0" fontId="2" fillId="6" borderId="3" xfId="0" applyFont="1" applyFill="1" applyBorder="1" applyAlignment="1">
      <alignment horizontal="center" vertical="top"/>
    </xf>
    <xf numFmtId="0" fontId="3" fillId="6" borderId="3" xfId="0" applyFont="1" applyFill="1" applyBorder="1"/>
    <xf numFmtId="0" fontId="2" fillId="6" borderId="3" xfId="0" applyFont="1" applyFill="1" applyBorder="1" applyAlignment="1">
      <alignment horizontal="center"/>
    </xf>
    <xf numFmtId="170" fontId="2" fillId="6" borderId="3" xfId="0" applyNumberFormat="1" applyFont="1" applyFill="1" applyBorder="1"/>
    <xf numFmtId="0" fontId="3" fillId="0" borderId="3" xfId="0" applyFont="1" applyBorder="1"/>
    <xf numFmtId="0" fontId="2" fillId="0" borderId="3" xfId="0" applyFont="1" applyBorder="1"/>
    <xf numFmtId="0" fontId="2" fillId="5" borderId="3" xfId="0" applyFont="1" applyFill="1" applyBorder="1" applyAlignment="1">
      <alignment horizontal="center" vertical="top"/>
    </xf>
    <xf numFmtId="0" fontId="3" fillId="5" borderId="3" xfId="0" applyFont="1" applyFill="1" applyBorder="1"/>
    <xf numFmtId="0" fontId="2" fillId="5" borderId="3" xfId="0" applyFont="1" applyFill="1" applyBorder="1" applyAlignment="1">
      <alignment horizontal="center"/>
    </xf>
    <xf numFmtId="170" fontId="2" fillId="5" borderId="3" xfId="0" applyNumberFormat="1" applyFont="1" applyFill="1" applyBorder="1"/>
    <xf numFmtId="0" fontId="2" fillId="0" borderId="3" xfId="0" applyFont="1" applyBorder="1" applyAlignment="1">
      <alignment wrapText="1"/>
    </xf>
    <xf numFmtId="0" fontId="1" fillId="5" borderId="3" xfId="4" applyNumberFormat="1" applyFont="1" applyFill="1" applyBorder="1" applyAlignment="1">
      <alignment horizontal="left" vertical="center"/>
    </xf>
    <xf numFmtId="0" fontId="6" fillId="0" borderId="3" xfId="0" applyFont="1" applyBorder="1" applyAlignment="1">
      <alignment horizontal="center" wrapText="1"/>
    </xf>
    <xf numFmtId="0" fontId="7" fillId="0" borderId="0" xfId="0" applyFont="1" applyAlignment="1">
      <alignment horizontal="justify" vertical="center" wrapText="1"/>
    </xf>
    <xf numFmtId="0" fontId="2" fillId="0" borderId="0" xfId="0" applyFont="1" applyAlignment="1">
      <alignment horizontal="justify" wrapText="1"/>
    </xf>
    <xf numFmtId="0" fontId="2" fillId="2" borderId="3" xfId="0" applyFont="1" applyFill="1" applyBorder="1" applyAlignment="1">
      <alignment horizontal="justify" vertical="top" wrapText="1"/>
    </xf>
    <xf numFmtId="0" fontId="6" fillId="0" borderId="3" xfId="0" applyFont="1" applyBorder="1" applyAlignment="1">
      <alignment horizontal="center" vertical="top" wrapText="1"/>
    </xf>
    <xf numFmtId="0" fontId="4" fillId="0" borderId="3" xfId="4" applyNumberFormat="1" applyFont="1" applyBorder="1" applyAlignment="1">
      <alignment horizontal="justify" vertical="center" wrapText="1"/>
    </xf>
    <xf numFmtId="2" fontId="1" fillId="0" borderId="3" xfId="10" applyNumberFormat="1" applyFont="1" applyBorder="1" applyAlignment="1" applyProtection="1">
      <alignment horizontal="center" vertical="center"/>
    </xf>
    <xf numFmtId="0" fontId="1" fillId="5" borderId="3" xfId="5" applyNumberFormat="1" applyFont="1" applyFill="1" applyBorder="1" applyAlignment="1">
      <alignment horizontal="left" vertical="center"/>
    </xf>
    <xf numFmtId="0" fontId="4" fillId="5" borderId="3" xfId="5" applyNumberFormat="1" applyFont="1" applyFill="1" applyBorder="1" applyAlignment="1">
      <alignment horizontal="justify" vertical="center" wrapText="1"/>
    </xf>
    <xf numFmtId="0" fontId="1" fillId="5" borderId="3" xfId="5" applyNumberFormat="1" applyFont="1" applyFill="1" applyBorder="1" applyAlignment="1">
      <alignment horizontal="center" vertical="center"/>
    </xf>
    <xf numFmtId="2" fontId="4" fillId="5" borderId="3" xfId="10" applyNumberFormat="1" applyFont="1" applyFill="1" applyBorder="1" applyAlignment="1" applyProtection="1">
      <alignment horizontal="center" vertical="center" wrapText="1"/>
    </xf>
    <xf numFmtId="0" fontId="1" fillId="0" borderId="3" xfId="5" applyNumberFormat="1" applyFont="1" applyBorder="1" applyAlignment="1">
      <alignment horizontal="center" vertical="center"/>
    </xf>
    <xf numFmtId="2" fontId="2" fillId="0" borderId="0" xfId="0" applyNumberFormat="1" applyFont="1"/>
    <xf numFmtId="171" fontId="3" fillId="7" borderId="3" xfId="2" applyNumberFormat="1" applyFont="1" applyFill="1" applyBorder="1" applyAlignment="1">
      <alignment horizontal="left" vertical="center"/>
    </xf>
    <xf numFmtId="2" fontId="3" fillId="7" borderId="3" xfId="13" applyNumberFormat="1" applyFont="1" applyFill="1" applyBorder="1" applyAlignment="1">
      <alignment horizontal="left" vertical="center"/>
    </xf>
    <xf numFmtId="2" fontId="2" fillId="7" borderId="3" xfId="13" applyNumberFormat="1" applyFont="1" applyFill="1" applyBorder="1" applyAlignment="1">
      <alignment horizontal="center" vertical="center"/>
    </xf>
    <xf numFmtId="2" fontId="1" fillId="7" borderId="3" xfId="10" applyNumberFormat="1" applyFont="1" applyFill="1" applyBorder="1" applyAlignment="1" applyProtection="1">
      <alignment horizontal="center" vertical="center"/>
    </xf>
    <xf numFmtId="2" fontId="2" fillId="0" borderId="3" xfId="11" applyNumberFormat="1" applyFont="1" applyBorder="1" applyAlignment="1">
      <alignment horizontal="left" vertical="center"/>
    </xf>
    <xf numFmtId="0" fontId="2" fillId="0" borderId="3" xfId="11" applyFont="1" applyBorder="1" applyAlignment="1">
      <alignment horizontal="justify" vertical="center" wrapText="1"/>
    </xf>
    <xf numFmtId="2" fontId="2" fillId="0" borderId="3" xfId="13" applyNumberFormat="1" applyFont="1" applyBorder="1" applyAlignment="1">
      <alignment horizontal="center" vertical="center"/>
    </xf>
    <xf numFmtId="0" fontId="2" fillId="0" borderId="3" xfId="0" applyFont="1" applyBorder="1" applyAlignment="1">
      <alignment horizontal="left" vertical="top"/>
    </xf>
    <xf numFmtId="0" fontId="3" fillId="0" borderId="3" xfId="0" applyFont="1" applyBorder="1" applyAlignment="1">
      <alignment wrapText="1"/>
    </xf>
    <xf numFmtId="167" fontId="2" fillId="0" borderId="3" xfId="2" applyNumberFormat="1" applyFont="1" applyBorder="1" applyAlignment="1">
      <alignment horizontal="left" vertical="center"/>
    </xf>
    <xf numFmtId="167" fontId="2" fillId="0" borderId="3" xfId="2" applyNumberFormat="1" applyFont="1" applyBorder="1" applyAlignment="1">
      <alignment horizontal="justify" vertical="center" wrapText="1"/>
    </xf>
    <xf numFmtId="167" fontId="2" fillId="0" borderId="3" xfId="2" applyNumberFormat="1" applyFont="1" applyBorder="1" applyAlignment="1">
      <alignment horizontal="center" vertical="center"/>
    </xf>
    <xf numFmtId="2" fontId="1" fillId="8" borderId="3" xfId="10" applyNumberFormat="1" applyFont="1" applyFill="1" applyBorder="1" applyAlignment="1" applyProtection="1">
      <alignment horizontal="center" vertical="center" wrapText="1"/>
    </xf>
    <xf numFmtId="169" fontId="1" fillId="0" borderId="3" xfId="7" applyNumberFormat="1" applyFont="1" applyBorder="1" applyAlignment="1">
      <alignment vertical="center" wrapText="1"/>
    </xf>
    <xf numFmtId="0" fontId="1" fillId="0" borderId="3" xfId="4" applyNumberFormat="1" applyFont="1" applyBorder="1" applyAlignment="1">
      <alignment vertical="center"/>
    </xf>
    <xf numFmtId="169" fontId="2" fillId="0" borderId="3" xfId="7" applyNumberFormat="1" applyFont="1" applyBorder="1" applyAlignment="1">
      <alignment vertical="center" wrapText="1"/>
    </xf>
    <xf numFmtId="0" fontId="3" fillId="5" borderId="3" xfId="0" applyFont="1" applyFill="1" applyBorder="1" applyAlignment="1">
      <alignment horizontal="justify" vertical="top" wrapText="1"/>
    </xf>
    <xf numFmtId="0" fontId="6" fillId="5" borderId="3" xfId="0" applyFont="1" applyFill="1" applyBorder="1" applyAlignment="1">
      <alignment vertical="top" wrapText="1"/>
    </xf>
    <xf numFmtId="0" fontId="6" fillId="0" borderId="3" xfId="0" applyFont="1" applyBorder="1" applyAlignment="1">
      <alignment vertical="top" wrapText="1"/>
    </xf>
    <xf numFmtId="0" fontId="2" fillId="0" borderId="3" xfId="0" applyFont="1" applyBorder="1" applyAlignment="1">
      <alignment horizontal="center" vertical="center" wrapText="1"/>
    </xf>
    <xf numFmtId="170" fontId="2" fillId="0" borderId="3" xfId="0" applyNumberFormat="1" applyFont="1" applyBorder="1" applyAlignment="1">
      <alignment horizontal="justify" vertical="center" wrapText="1"/>
    </xf>
    <xf numFmtId="0" fontId="2" fillId="0" borderId="3" xfId="0" applyFont="1" applyBorder="1" applyAlignment="1">
      <alignment horizontal="center" vertical="center"/>
    </xf>
    <xf numFmtId="170" fontId="2" fillId="0" borderId="3" xfId="0" applyNumberFormat="1" applyFont="1" applyBorder="1" applyAlignment="1">
      <alignment vertical="center"/>
    </xf>
    <xf numFmtId="170" fontId="2" fillId="2" borderId="3" xfId="0" applyNumberFormat="1" applyFont="1" applyFill="1" applyBorder="1" applyAlignment="1">
      <alignment horizontal="justify" vertical="top" wrapText="1"/>
    </xf>
    <xf numFmtId="167" fontId="3" fillId="5" borderId="3" xfId="2" applyNumberFormat="1" applyFont="1" applyFill="1" applyBorder="1" applyAlignment="1">
      <alignment horizontal="left" vertical="center"/>
    </xf>
    <xf numFmtId="2" fontId="3" fillId="5" borderId="3" xfId="13" applyNumberFormat="1" applyFont="1" applyFill="1" applyBorder="1" applyAlignment="1">
      <alignment horizontal="left" vertical="center"/>
    </xf>
    <xf numFmtId="2" fontId="3" fillId="5" borderId="3" xfId="13" applyNumberFormat="1" applyFont="1" applyFill="1" applyBorder="1" applyAlignment="1">
      <alignment horizontal="center" vertical="center"/>
    </xf>
    <xf numFmtId="2" fontId="2" fillId="0" borderId="3" xfId="12" applyNumberFormat="1" applyFont="1" applyBorder="1" applyAlignment="1">
      <alignment horizontal="left" vertical="center"/>
    </xf>
    <xf numFmtId="0" fontId="2" fillId="0" borderId="3" xfId="12" applyFont="1" applyBorder="1" applyAlignment="1">
      <alignment horizontal="justify" vertical="top" wrapText="1"/>
    </xf>
    <xf numFmtId="167" fontId="2" fillId="0" borderId="3" xfId="8" applyNumberFormat="1" applyFont="1" applyBorder="1" applyAlignment="1">
      <alignment horizontal="left" vertical="center"/>
    </xf>
    <xf numFmtId="167" fontId="2" fillId="0" borderId="3" xfId="8" applyNumberFormat="1" applyFont="1" applyBorder="1" applyAlignment="1">
      <alignment horizontal="justify" vertical="top" wrapText="1"/>
    </xf>
    <xf numFmtId="165" fontId="2" fillId="0" borderId="3" xfId="9" applyFont="1" applyBorder="1" applyAlignment="1" applyProtection="1">
      <alignment horizontal="center" vertical="center"/>
    </xf>
    <xf numFmtId="0" fontId="1" fillId="0" borderId="3" xfId="0" applyFont="1" applyBorder="1" applyAlignment="1">
      <alignment horizontal="justify" vertical="center" wrapText="1"/>
    </xf>
    <xf numFmtId="0" fontId="2" fillId="0" borderId="3" xfId="6" applyBorder="1" applyAlignment="1">
      <alignment horizontal="justify" vertical="center" wrapText="1"/>
    </xf>
    <xf numFmtId="167" fontId="3" fillId="0" borderId="3" xfId="8" applyNumberFormat="1" applyFont="1" applyBorder="1" applyAlignment="1">
      <alignment horizontal="justify" vertical="top" wrapText="1"/>
    </xf>
    <xf numFmtId="0" fontId="4" fillId="5" borderId="3" xfId="4" applyNumberFormat="1" applyFont="1" applyFill="1" applyBorder="1" applyAlignment="1">
      <alignment horizontal="left" vertical="center"/>
    </xf>
    <xf numFmtId="167" fontId="3" fillId="5" borderId="3" xfId="8" applyNumberFormat="1" applyFont="1" applyFill="1" applyBorder="1" applyAlignment="1">
      <alignment horizontal="justify" vertical="top" wrapText="1"/>
    </xf>
    <xf numFmtId="2" fontId="1" fillId="5" borderId="3" xfId="10" applyNumberFormat="1" applyFont="1" applyFill="1" applyBorder="1" applyAlignment="1" applyProtection="1">
      <alignment horizontal="center" vertical="center" wrapText="1"/>
    </xf>
    <xf numFmtId="0" fontId="4" fillId="0" borderId="3" xfId="4" applyNumberFormat="1" applyFont="1" applyBorder="1" applyAlignment="1">
      <alignment horizontal="left" vertical="center"/>
    </xf>
    <xf numFmtId="0" fontId="3" fillId="2" borderId="0" xfId="0" applyFont="1" applyFill="1" applyAlignment="1">
      <alignment horizontal="justify" wrapText="1"/>
    </xf>
    <xf numFmtId="167" fontId="2" fillId="5" borderId="3" xfId="8" applyNumberFormat="1" applyFont="1" applyFill="1" applyBorder="1" applyAlignment="1">
      <alignment horizontal="left" vertical="center"/>
    </xf>
    <xf numFmtId="0" fontId="4" fillId="5" borderId="3" xfId="5" applyNumberFormat="1" applyFont="1" applyFill="1" applyBorder="1" applyAlignment="1">
      <alignment horizontal="left" vertical="center" wrapText="1"/>
    </xf>
    <xf numFmtId="167" fontId="2" fillId="5" borderId="3" xfId="8" applyNumberFormat="1" applyFont="1" applyFill="1" applyBorder="1" applyAlignment="1">
      <alignment horizontal="center" vertical="center"/>
    </xf>
    <xf numFmtId="2" fontId="2" fillId="5" borderId="3" xfId="13" applyNumberFormat="1" applyFont="1" applyFill="1" applyBorder="1" applyAlignment="1">
      <alignment horizontal="center" vertical="center" wrapText="1"/>
    </xf>
    <xf numFmtId="0" fontId="4" fillId="5" borderId="3" xfId="5" applyNumberFormat="1" applyFont="1" applyFill="1" applyBorder="1" applyAlignment="1">
      <alignment horizontal="left" vertical="center"/>
    </xf>
    <xf numFmtId="0" fontId="4" fillId="5" borderId="3" xfId="5" applyNumberFormat="1" applyFont="1" applyFill="1" applyBorder="1" applyAlignment="1">
      <alignment horizontal="justify" vertical="top" wrapText="1"/>
    </xf>
    <xf numFmtId="173" fontId="4" fillId="5" borderId="3" xfId="10" applyNumberFormat="1" applyFont="1" applyFill="1" applyBorder="1" applyAlignment="1" applyProtection="1">
      <alignment horizontal="center" vertical="center" wrapText="1"/>
    </xf>
    <xf numFmtId="0" fontId="2" fillId="0" borderId="3" xfId="12" applyFont="1" applyBorder="1" applyAlignment="1">
      <alignment horizontal="left" vertical="top" wrapText="1"/>
    </xf>
    <xf numFmtId="1" fontId="2" fillId="0" borderId="3" xfId="8" applyNumberFormat="1" applyFont="1" applyBorder="1" applyAlignment="1">
      <alignment horizontal="center" vertical="center"/>
    </xf>
    <xf numFmtId="0" fontId="9" fillId="0" borderId="3" xfId="12" applyFont="1" applyBorder="1" applyAlignment="1">
      <alignment horizontal="left" vertical="top" wrapText="1"/>
    </xf>
    <xf numFmtId="170" fontId="2" fillId="0" borderId="3" xfId="0" applyNumberFormat="1" applyFont="1" applyBorder="1" applyAlignment="1">
      <alignment wrapText="1"/>
    </xf>
    <xf numFmtId="167" fontId="2" fillId="0" borderId="3" xfId="8" applyNumberFormat="1" applyFont="1" applyBorder="1" applyAlignment="1">
      <alignment horizontal="center" vertical="center"/>
    </xf>
    <xf numFmtId="0" fontId="2" fillId="0" borderId="3" xfId="0" applyFont="1" applyBorder="1" applyAlignment="1">
      <alignment horizontal="justify" vertical="top"/>
    </xf>
    <xf numFmtId="2" fontId="6" fillId="0" borderId="3" xfId="0" applyNumberFormat="1" applyFont="1" applyBorder="1" applyAlignment="1">
      <alignment wrapText="1"/>
    </xf>
    <xf numFmtId="167" fontId="2" fillId="0" borderId="3" xfId="8" applyNumberFormat="1" applyFont="1" applyBorder="1" applyAlignment="1">
      <alignment horizontal="left" vertical="center" wrapText="1"/>
    </xf>
    <xf numFmtId="167" fontId="2" fillId="0" borderId="3" xfId="8" applyNumberFormat="1" applyFont="1" applyBorder="1" applyAlignment="1">
      <alignment horizontal="center" vertical="center" wrapText="1"/>
    </xf>
    <xf numFmtId="167" fontId="3" fillId="9" borderId="3" xfId="8" applyNumberFormat="1" applyFont="1" applyFill="1" applyBorder="1" applyAlignment="1">
      <alignment horizontal="left" vertical="center" wrapText="1"/>
    </xf>
    <xf numFmtId="167" fontId="3" fillId="9" borderId="3" xfId="8" applyNumberFormat="1" applyFont="1" applyFill="1" applyBorder="1" applyAlignment="1">
      <alignment horizontal="justify" vertical="top" wrapText="1"/>
    </xf>
    <xf numFmtId="167" fontId="3" fillId="9" borderId="3" xfId="8" applyNumberFormat="1" applyFont="1" applyFill="1" applyBorder="1" applyAlignment="1">
      <alignment horizontal="center" vertical="center" wrapText="1"/>
    </xf>
    <xf numFmtId="2" fontId="4" fillId="9" borderId="3" xfId="10" applyNumberFormat="1" applyFont="1" applyFill="1" applyBorder="1" applyAlignment="1" applyProtection="1">
      <alignment horizontal="center" vertical="center" wrapText="1"/>
    </xf>
    <xf numFmtId="0" fontId="1" fillId="0" borderId="3" xfId="3" applyNumberFormat="1" applyFont="1" applyBorder="1" applyAlignment="1">
      <alignment horizontal="justify" vertical="top" wrapText="1"/>
    </xf>
    <xf numFmtId="0" fontId="7" fillId="0" borderId="0" xfId="4" applyNumberFormat="1" applyFont="1" applyAlignment="1">
      <alignment vertical="top" wrapText="1"/>
    </xf>
    <xf numFmtId="0" fontId="1" fillId="0" borderId="8" xfId="0" applyFont="1" applyBorder="1" applyAlignment="1">
      <alignment vertical="top" wrapText="1"/>
    </xf>
    <xf numFmtId="0" fontId="2" fillId="0" borderId="3" xfId="0" applyFont="1" applyBorder="1" applyAlignment="1">
      <alignment horizontal="justify"/>
    </xf>
    <xf numFmtId="167" fontId="2" fillId="5" borderId="3" xfId="8" applyNumberFormat="1" applyFont="1" applyFill="1" applyBorder="1" applyAlignment="1">
      <alignment horizontal="left" vertical="center" wrapText="1"/>
    </xf>
    <xf numFmtId="167" fontId="2" fillId="5" borderId="3" xfId="8" applyNumberFormat="1" applyFont="1" applyFill="1" applyBorder="1" applyAlignment="1">
      <alignment horizontal="center" vertical="center" wrapText="1"/>
    </xf>
    <xf numFmtId="0" fontId="1" fillId="0" borderId="3" xfId="3" applyNumberFormat="1" applyFont="1" applyBorder="1" applyAlignment="1">
      <alignment horizontal="left" vertical="center"/>
    </xf>
    <xf numFmtId="0" fontId="1" fillId="0" borderId="3" xfId="3" applyNumberFormat="1" applyFont="1" applyBorder="1" applyAlignment="1">
      <alignment horizontal="center" vertical="center"/>
    </xf>
    <xf numFmtId="0" fontId="2" fillId="2" borderId="3" xfId="0" applyFont="1" applyFill="1" applyBorder="1" applyAlignment="1">
      <alignment horizontal="left" vertical="top" wrapText="1"/>
    </xf>
    <xf numFmtId="0" fontId="10" fillId="0" borderId="0" xfId="0" applyFont="1"/>
    <xf numFmtId="164" fontId="10" fillId="0" borderId="0" xfId="0" applyNumberFormat="1" applyFont="1"/>
    <xf numFmtId="0" fontId="4" fillId="0" borderId="9" xfId="0" applyFont="1" applyBorder="1" applyAlignment="1">
      <alignment horizontal="left" vertical="top" wrapText="1"/>
    </xf>
    <xf numFmtId="0" fontId="2" fillId="0" borderId="10" xfId="6" applyBorder="1" applyAlignment="1">
      <alignment horizontal="justify" vertical="top"/>
    </xf>
    <xf numFmtId="0" fontId="1" fillId="5" borderId="3" xfId="4" applyNumberFormat="1" applyFont="1" applyFill="1" applyBorder="1" applyAlignment="1">
      <alignment horizontal="center" vertical="center"/>
    </xf>
    <xf numFmtId="170" fontId="3" fillId="0" borderId="0" xfId="1" applyNumberFormat="1" applyFont="1" applyBorder="1" applyAlignment="1"/>
    <xf numFmtId="164" fontId="3" fillId="0" borderId="0" xfId="1" applyNumberFormat="1" applyFont="1" applyBorder="1" applyAlignment="1"/>
    <xf numFmtId="0" fontId="0" fillId="0" borderId="0" xfId="0" applyAlignment="1">
      <alignment horizontal="center"/>
    </xf>
    <xf numFmtId="2" fontId="0" fillId="0" borderId="0" xfId="0" applyNumberFormat="1" applyAlignment="1">
      <alignment horizontal="center"/>
    </xf>
    <xf numFmtId="2" fontId="0" fillId="0" borderId="0" xfId="0" applyNumberFormat="1" applyAlignment="1">
      <alignment horizontal="center" vertical="center"/>
    </xf>
    <xf numFmtId="0" fontId="12" fillId="6" borderId="3" xfId="6" applyFont="1" applyFill="1" applyBorder="1" applyAlignment="1">
      <alignment horizontal="center" vertical="center"/>
    </xf>
    <xf numFmtId="2" fontId="12" fillId="6" borderId="3" xfId="6" applyNumberFormat="1" applyFont="1" applyFill="1" applyBorder="1" applyAlignment="1">
      <alignment horizontal="center"/>
    </xf>
    <xf numFmtId="0" fontId="13" fillId="6" borderId="0" xfId="0" applyFont="1" applyFill="1" applyAlignment="1">
      <alignment horizontal="left" vertical="top"/>
    </xf>
    <xf numFmtId="2" fontId="12" fillId="6" borderId="3" xfId="6" applyNumberFormat="1" applyFont="1" applyFill="1" applyBorder="1" applyAlignment="1">
      <alignment horizontal="center" vertical="center"/>
    </xf>
    <xf numFmtId="2" fontId="12" fillId="6" borderId="3" xfId="6" applyNumberFormat="1" applyFont="1" applyFill="1" applyBorder="1" applyAlignment="1">
      <alignment horizontal="center" vertical="top"/>
    </xf>
    <xf numFmtId="0" fontId="12" fillId="6" borderId="3" xfId="6" applyFont="1" applyFill="1" applyBorder="1" applyAlignment="1">
      <alignment horizontal="center" vertical="top"/>
    </xf>
    <xf numFmtId="0" fontId="0" fillId="0" borderId="3" xfId="0" applyBorder="1"/>
    <xf numFmtId="0" fontId="0" fillId="0" borderId="3" xfId="0" applyBorder="1" applyAlignment="1">
      <alignment horizontal="center"/>
    </xf>
    <xf numFmtId="2" fontId="0" fillId="0" borderId="3" xfId="0" applyNumberFormat="1" applyBorder="1" applyAlignment="1">
      <alignment horizontal="center"/>
    </xf>
    <xf numFmtId="2" fontId="0" fillId="0" borderId="3" xfId="0" applyNumberFormat="1" applyBorder="1" applyAlignment="1">
      <alignment horizontal="center" vertical="center"/>
    </xf>
    <xf numFmtId="0" fontId="2" fillId="8" borderId="3" xfId="0" applyFont="1" applyFill="1" applyBorder="1"/>
    <xf numFmtId="0" fontId="0" fillId="8" borderId="3" xfId="0" applyFill="1" applyBorder="1" applyAlignment="1">
      <alignment horizontal="center"/>
    </xf>
    <xf numFmtId="2" fontId="0" fillId="8" borderId="3" xfId="0" applyNumberFormat="1" applyFill="1" applyBorder="1" applyAlignment="1">
      <alignment horizontal="center"/>
    </xf>
    <xf numFmtId="2" fontId="0" fillId="8" borderId="3" xfId="0" applyNumberFormat="1" applyFill="1" applyBorder="1" applyAlignment="1">
      <alignment horizontal="center" vertical="center"/>
    </xf>
    <xf numFmtId="0" fontId="0" fillId="8" borderId="3" xfId="0" applyFill="1" applyBorder="1"/>
    <xf numFmtId="1" fontId="0" fillId="0" borderId="3" xfId="0" applyNumberFormat="1" applyBorder="1" applyAlignment="1">
      <alignment horizontal="center"/>
    </xf>
    <xf numFmtId="2" fontId="0" fillId="0" borderId="0" xfId="0" applyNumberFormat="1"/>
    <xf numFmtId="0" fontId="3" fillId="8" borderId="3" xfId="0" applyFont="1" applyFill="1" applyBorder="1"/>
    <xf numFmtId="0" fontId="3" fillId="0" borderId="3" xfId="0" applyFont="1" applyBorder="1" applyAlignment="1">
      <alignment horizontal="center"/>
    </xf>
    <xf numFmtId="2" fontId="3" fillId="0" borderId="3" xfId="0" applyNumberFormat="1" applyFont="1" applyBorder="1" applyAlignment="1">
      <alignment horizontal="center"/>
    </xf>
    <xf numFmtId="0" fontId="2" fillId="0" borderId="0" xfId="0" applyFont="1" applyAlignment="1">
      <alignment horizontal="center" vertical="top"/>
    </xf>
    <xf numFmtId="0" fontId="0" fillId="10" borderId="3" xfId="0" applyFill="1" applyBorder="1" applyAlignment="1">
      <alignment horizontal="center"/>
    </xf>
    <xf numFmtId="2" fontId="0" fillId="10" borderId="3" xfId="0" applyNumberFormat="1" applyFill="1" applyBorder="1" applyAlignment="1">
      <alignment horizontal="center"/>
    </xf>
    <xf numFmtId="2" fontId="0" fillId="10" borderId="3" xfId="0" applyNumberFormat="1" applyFill="1" applyBorder="1" applyAlignment="1">
      <alignment horizontal="center" vertical="center"/>
    </xf>
    <xf numFmtId="0" fontId="2" fillId="10" borderId="3" xfId="0" applyFont="1" applyFill="1" applyBorder="1"/>
    <xf numFmtId="2" fontId="2" fillId="10" borderId="3" xfId="0" applyNumberFormat="1" applyFont="1" applyFill="1" applyBorder="1" applyAlignment="1">
      <alignment horizontal="center"/>
    </xf>
    <xf numFmtId="0" fontId="0" fillId="10" borderId="3" xfId="0" applyFill="1" applyBorder="1"/>
    <xf numFmtId="0" fontId="3" fillId="0" borderId="3" xfId="0" applyFont="1" applyBorder="1" applyAlignment="1">
      <alignment horizontal="left" vertical="top" wrapText="1"/>
    </xf>
    <xf numFmtId="0" fontId="3" fillId="11" borderId="3" xfId="0" applyFont="1" applyFill="1" applyBorder="1"/>
    <xf numFmtId="0" fontId="0" fillId="11" borderId="3" xfId="0" applyFill="1" applyBorder="1" applyAlignment="1">
      <alignment horizontal="center"/>
    </xf>
    <xf numFmtId="2" fontId="0" fillId="11" borderId="3" xfId="0" applyNumberFormat="1" applyFill="1" applyBorder="1" applyAlignment="1">
      <alignment horizontal="center"/>
    </xf>
    <xf numFmtId="2" fontId="0" fillId="11" borderId="3" xfId="0" applyNumberFormat="1" applyFill="1" applyBorder="1" applyAlignment="1">
      <alignment horizontal="center" vertical="center"/>
    </xf>
    <xf numFmtId="0" fontId="2" fillId="11" borderId="3" xfId="0" applyFont="1" applyFill="1" applyBorder="1"/>
    <xf numFmtId="0" fontId="0" fillId="0" borderId="0" xfId="0" applyAlignment="1">
      <alignment vertical="top"/>
    </xf>
    <xf numFmtId="170" fontId="0" fillId="0" borderId="0" xfId="0" applyNumberFormat="1"/>
    <xf numFmtId="43" fontId="0" fillId="0" borderId="0" xfId="1" applyFont="1" applyAlignment="1"/>
    <xf numFmtId="0" fontId="0" fillId="2" borderId="1" xfId="0" applyFill="1" applyBorder="1" applyAlignment="1">
      <alignment vertical="top"/>
    </xf>
    <xf numFmtId="0" fontId="0" fillId="2" borderId="2" xfId="0" applyFill="1" applyBorder="1"/>
    <xf numFmtId="0" fontId="0" fillId="2" borderId="5" xfId="0" applyFill="1" applyBorder="1" applyAlignment="1">
      <alignment vertical="top"/>
    </xf>
    <xf numFmtId="0" fontId="0" fillId="2" borderId="7" xfId="0" applyFill="1" applyBorder="1"/>
    <xf numFmtId="43" fontId="2" fillId="0" borderId="3" xfId="1" applyFont="1" applyBorder="1" applyAlignment="1"/>
    <xf numFmtId="2" fontId="3" fillId="0" borderId="3" xfId="0" applyNumberFormat="1" applyFont="1" applyBorder="1"/>
    <xf numFmtId="170" fontId="3" fillId="0" borderId="3" xfId="0" applyNumberFormat="1" applyFont="1" applyBorder="1"/>
    <xf numFmtId="0" fontId="3" fillId="0" borderId="0" xfId="0" applyFont="1"/>
    <xf numFmtId="0" fontId="2" fillId="0" borderId="11" xfId="0" applyFont="1" applyBorder="1" applyAlignment="1">
      <alignment horizontal="left" vertical="top" wrapText="1"/>
    </xf>
    <xf numFmtId="0" fontId="2" fillId="0" borderId="8" xfId="0" applyFont="1" applyBorder="1" applyAlignment="1">
      <alignment horizontal="left" vertical="top" wrapText="1"/>
    </xf>
    <xf numFmtId="0" fontId="2" fillId="0" borderId="3" xfId="0" applyFont="1" applyBorder="1" applyAlignment="1">
      <alignment horizontal="left" vertical="top" wrapText="1"/>
    </xf>
    <xf numFmtId="0" fontId="12" fillId="6" borderId="3" xfId="6" applyFont="1" applyFill="1" applyBorder="1" applyAlignment="1">
      <alignment horizontal="center" vertical="top" wrapText="1"/>
    </xf>
    <xf numFmtId="0" fontId="12" fillId="6" borderId="3" xfId="6" applyFont="1" applyFill="1" applyBorder="1" applyAlignment="1">
      <alignment horizontal="center" vertical="center"/>
    </xf>
    <xf numFmtId="0" fontId="0" fillId="2" borderId="5" xfId="0" applyFont="1" applyFill="1" applyBorder="1" applyAlignment="1">
      <alignment vertical="top"/>
    </xf>
    <xf numFmtId="0" fontId="0" fillId="0" borderId="3" xfId="0" applyFont="1" applyBorder="1" applyAlignment="1">
      <alignment horizontal="justify" vertical="top" wrapText="1"/>
    </xf>
    <xf numFmtId="43" fontId="1" fillId="3" borderId="4" xfId="1" applyFont="1" applyFill="1" applyBorder="1" applyAlignment="1" applyProtection="1">
      <alignment horizontal="center" vertical="center" wrapText="1"/>
    </xf>
    <xf numFmtId="43" fontId="1" fillId="0" borderId="4" xfId="1" applyFont="1" applyBorder="1" applyAlignment="1" applyProtection="1">
      <alignment horizontal="center" vertical="center" wrapText="1"/>
    </xf>
    <xf numFmtId="43" fontId="1" fillId="4" borderId="4" xfId="1" applyFont="1" applyFill="1" applyBorder="1" applyAlignment="1" applyProtection="1">
      <alignment horizontal="center" vertical="center" wrapText="1"/>
    </xf>
    <xf numFmtId="43" fontId="4" fillId="0" borderId="4" xfId="1" applyFont="1" applyBorder="1" applyAlignment="1" applyProtection="1">
      <alignment horizontal="center" vertical="center" wrapText="1"/>
    </xf>
    <xf numFmtId="43" fontId="1" fillId="5" borderId="4" xfId="1" applyFont="1" applyFill="1" applyBorder="1" applyAlignment="1" applyProtection="1">
      <alignment horizontal="center" vertical="center"/>
    </xf>
    <xf numFmtId="43" fontId="2" fillId="6" borderId="4" xfId="1" applyFont="1" applyFill="1" applyBorder="1" applyAlignment="1"/>
    <xf numFmtId="43" fontId="2" fillId="5" borderId="4" xfId="1" applyFont="1" applyFill="1" applyBorder="1" applyAlignment="1"/>
    <xf numFmtId="43" fontId="1" fillId="0" borderId="4" xfId="1" applyFont="1" applyBorder="1" applyAlignment="1" applyProtection="1">
      <alignment horizontal="center" vertical="center"/>
    </xf>
    <xf numFmtId="43" fontId="4" fillId="5" borderId="4" xfId="1" applyFont="1" applyFill="1" applyBorder="1" applyAlignment="1" applyProtection="1">
      <alignment horizontal="center" vertical="center" wrapText="1"/>
    </xf>
    <xf numFmtId="43" fontId="1" fillId="7" borderId="4" xfId="1" applyFont="1" applyFill="1" applyBorder="1" applyAlignment="1" applyProtection="1">
      <alignment horizontal="center" vertical="center"/>
    </xf>
    <xf numFmtId="43" fontId="2" fillId="0" borderId="4" xfId="1" applyFont="1" applyFill="1" applyBorder="1" applyAlignment="1">
      <alignment vertical="center"/>
    </xf>
    <xf numFmtId="43" fontId="1" fillId="5" borderId="4" xfId="1" applyFont="1" applyFill="1" applyBorder="1" applyAlignment="1" applyProtection="1">
      <alignment horizontal="center" vertical="center" wrapText="1"/>
    </xf>
    <xf numFmtId="43" fontId="2" fillId="5" borderId="4" xfId="1" applyFont="1" applyFill="1" applyBorder="1" applyAlignment="1">
      <alignment horizontal="center" vertical="center" wrapText="1"/>
    </xf>
    <xf numFmtId="43" fontId="4" fillId="9" borderId="4" xfId="1" applyFont="1" applyFill="1" applyBorder="1" applyAlignment="1" applyProtection="1">
      <alignment horizontal="center" vertical="center" wrapText="1"/>
    </xf>
    <xf numFmtId="43" fontId="3" fillId="0" borderId="4" xfId="1" applyFont="1" applyBorder="1" applyAlignment="1"/>
    <xf numFmtId="43" fontId="2" fillId="0" borderId="3" xfId="1" applyFont="1" applyBorder="1" applyAlignment="1">
      <alignment horizontal="right"/>
    </xf>
    <xf numFmtId="43" fontId="3" fillId="0" borderId="3" xfId="1" applyFont="1" applyBorder="1" applyAlignment="1">
      <alignment horizontal="right" vertical="top" wrapText="1"/>
    </xf>
    <xf numFmtId="43" fontId="1" fillId="3" borderId="3" xfId="1" applyFont="1" applyFill="1" applyBorder="1" applyAlignment="1" applyProtection="1">
      <alignment horizontal="right" vertical="center" wrapText="1"/>
    </xf>
    <xf numFmtId="43" fontId="1" fillId="0" borderId="3" xfId="1" applyFont="1" applyBorder="1" applyAlignment="1" applyProtection="1">
      <alignment horizontal="right" vertical="center" wrapText="1"/>
    </xf>
    <xf numFmtId="43" fontId="1" fillId="4" borderId="3" xfId="1" applyFont="1" applyFill="1" applyBorder="1" applyAlignment="1" applyProtection="1">
      <alignment horizontal="right" vertical="center" wrapText="1"/>
    </xf>
    <xf numFmtId="43" fontId="2" fillId="0" borderId="3" xfId="1" applyFont="1" applyBorder="1" applyAlignment="1">
      <alignment horizontal="right" vertical="top" wrapText="1"/>
    </xf>
    <xf numFmtId="43" fontId="2" fillId="5" borderId="3" xfId="1" applyFont="1" applyFill="1" applyBorder="1" applyAlignment="1">
      <alignment horizontal="right" vertical="top" wrapText="1"/>
    </xf>
    <xf numFmtId="43" fontId="4" fillId="0" borderId="3" xfId="1" applyFont="1" applyBorder="1" applyAlignment="1" applyProtection="1">
      <alignment horizontal="right" vertical="center" wrapText="1"/>
    </xf>
    <xf numFmtId="43" fontId="1" fillId="5" borderId="3" xfId="1" applyFont="1" applyFill="1" applyBorder="1" applyAlignment="1" applyProtection="1">
      <alignment horizontal="right" vertical="center"/>
    </xf>
    <xf numFmtId="43" fontId="2" fillId="6" borderId="3" xfId="1" applyFont="1" applyFill="1" applyBorder="1" applyAlignment="1">
      <alignment horizontal="right"/>
    </xf>
    <xf numFmtId="43" fontId="2" fillId="5" borderId="3" xfId="1" applyFont="1" applyFill="1" applyBorder="1" applyAlignment="1">
      <alignment horizontal="right"/>
    </xf>
    <xf numFmtId="43" fontId="2" fillId="0" borderId="0" xfId="1" applyFont="1" applyAlignment="1">
      <alignment horizontal="right"/>
    </xf>
    <xf numFmtId="43" fontId="6" fillId="0" borderId="3" xfId="1" applyFont="1" applyBorder="1" applyAlignment="1">
      <alignment horizontal="right" wrapText="1"/>
    </xf>
    <xf numFmtId="43" fontId="6" fillId="0" borderId="3" xfId="1" applyFont="1" applyBorder="1" applyAlignment="1">
      <alignment horizontal="right" vertical="top" wrapText="1"/>
    </xf>
    <xf numFmtId="43" fontId="1" fillId="0" borderId="3" xfId="1" applyFont="1" applyBorder="1" applyAlignment="1" applyProtection="1">
      <alignment horizontal="right" vertical="center"/>
    </xf>
    <xf numFmtId="43" fontId="4" fillId="5" borderId="3" xfId="1" applyFont="1" applyFill="1" applyBorder="1" applyAlignment="1" applyProtection="1">
      <alignment horizontal="right" vertical="center" wrapText="1"/>
    </xf>
    <xf numFmtId="43" fontId="1" fillId="7" borderId="3" xfId="1" applyFont="1" applyFill="1" applyBorder="1" applyAlignment="1" applyProtection="1">
      <alignment horizontal="right" vertical="center"/>
    </xf>
    <xf numFmtId="43" fontId="6" fillId="5" borderId="3" xfId="1" applyFont="1" applyFill="1" applyBorder="1" applyAlignment="1">
      <alignment horizontal="right" vertical="top" wrapText="1"/>
    </xf>
    <xf numFmtId="43" fontId="2" fillId="0" borderId="3" xfId="1" applyFont="1" applyBorder="1" applyAlignment="1">
      <alignment horizontal="right" vertical="center"/>
    </xf>
    <xf numFmtId="43" fontId="1" fillId="5" borderId="3" xfId="1" applyFont="1" applyFill="1" applyBorder="1" applyAlignment="1" applyProtection="1">
      <alignment horizontal="right" vertical="center" wrapText="1"/>
    </xf>
    <xf numFmtId="43" fontId="2" fillId="5" borderId="3" xfId="1" applyFont="1" applyFill="1" applyBorder="1" applyAlignment="1">
      <alignment horizontal="right" vertical="center" wrapText="1"/>
    </xf>
    <xf numFmtId="43" fontId="2" fillId="0" borderId="3" xfId="1" applyFont="1" applyBorder="1" applyAlignment="1">
      <alignment horizontal="right" wrapText="1"/>
    </xf>
    <xf numFmtId="43" fontId="2" fillId="2" borderId="3" xfId="1" applyFont="1" applyFill="1" applyBorder="1" applyAlignment="1">
      <alignment horizontal="right"/>
    </xf>
    <xf numFmtId="43" fontId="4" fillId="9" borderId="3" xfId="1" applyFont="1" applyFill="1" applyBorder="1" applyAlignment="1" applyProtection="1">
      <alignment horizontal="right" vertical="center" wrapText="1"/>
    </xf>
    <xf numFmtId="43" fontId="11" fillId="2" borderId="3" xfId="1" applyFont="1" applyFill="1" applyBorder="1" applyAlignment="1">
      <alignment horizontal="right"/>
    </xf>
    <xf numFmtId="43" fontId="2" fillId="0" borderId="3" xfId="1" applyFont="1" applyBorder="1" applyAlignment="1">
      <alignment horizontal="right" vertical="center" wrapText="1"/>
    </xf>
    <xf numFmtId="0" fontId="6" fillId="0" borderId="3" xfId="0" applyFont="1" applyBorder="1" applyAlignment="1">
      <alignment horizontal="center" vertical="center" wrapText="1"/>
    </xf>
    <xf numFmtId="0" fontId="2" fillId="0" borderId="3" xfId="0" applyFont="1" applyBorder="1" applyAlignment="1"/>
    <xf numFmtId="0" fontId="3" fillId="0" borderId="3" xfId="0" applyFont="1" applyBorder="1" applyAlignment="1"/>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5" xfId="0" applyFont="1" applyFill="1" applyBorder="1" applyAlignment="1">
      <alignment horizontal="center"/>
    </xf>
    <xf numFmtId="0" fontId="2" fillId="2" borderId="0"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0" fillId="2" borderId="2" xfId="0" applyFill="1" applyBorder="1" applyAlignment="1"/>
    <xf numFmtId="0" fontId="0" fillId="2" borderId="12" xfId="0" applyFill="1" applyBorder="1" applyAlignment="1"/>
    <xf numFmtId="0" fontId="0" fillId="2" borderId="0" xfId="0" applyFill="1" applyBorder="1" applyAlignment="1"/>
    <xf numFmtId="0" fontId="0" fillId="2" borderId="13" xfId="0" applyFill="1" applyBorder="1" applyAlignment="1"/>
    <xf numFmtId="0" fontId="0" fillId="2" borderId="7" xfId="0" applyFill="1" applyBorder="1" applyAlignment="1"/>
    <xf numFmtId="0" fontId="0" fillId="2" borderId="14" xfId="0" applyFill="1" applyBorder="1" applyAlignment="1"/>
    <xf numFmtId="0" fontId="0" fillId="2" borderId="0" xfId="0" applyFont="1" applyFill="1" applyBorder="1" applyAlignment="1">
      <alignment vertical="top"/>
    </xf>
    <xf numFmtId="0" fontId="0" fillId="2" borderId="13" xfId="0" applyFont="1" applyFill="1" applyBorder="1" applyAlignment="1">
      <alignment vertical="top"/>
    </xf>
    <xf numFmtId="0" fontId="2" fillId="0" borderId="15" xfId="0" applyFont="1" applyBorder="1" applyAlignment="1">
      <alignment vertical="top"/>
    </xf>
    <xf numFmtId="0" fontId="2" fillId="0" borderId="15" xfId="0" applyFont="1" applyBorder="1"/>
    <xf numFmtId="0" fontId="2" fillId="0" borderId="15" xfId="0" applyFont="1" applyBorder="1" applyAlignment="1">
      <alignment horizontal="center"/>
    </xf>
    <xf numFmtId="2" fontId="2" fillId="0" borderId="15" xfId="0" applyNumberFormat="1" applyFont="1" applyBorder="1"/>
    <xf numFmtId="170" fontId="2" fillId="0" borderId="15" xfId="0" applyNumberFormat="1" applyFont="1" applyBorder="1"/>
    <xf numFmtId="170" fontId="2" fillId="0" borderId="15" xfId="1" applyNumberFormat="1" applyFont="1" applyBorder="1" applyAlignment="1"/>
    <xf numFmtId="0" fontId="0" fillId="2" borderId="0" xfId="0" applyFill="1" applyBorder="1"/>
  </cellXfs>
  <cellStyles count="14">
    <cellStyle name="Comma" xfId="1" builtinId="3"/>
    <cellStyle name="Comma 2" xfId="9" xr:uid="{00000000-0005-0000-0000-000038000000}"/>
    <cellStyle name="Comma 4" xfId="10" xr:uid="{00000000-0005-0000-0000-000039000000}"/>
    <cellStyle name="Normal" xfId="0" builtinId="0"/>
    <cellStyle name="Normal 2" xfId="6" xr:uid="{00000000-0005-0000-0000-000024000000}"/>
    <cellStyle name="Normal 3" xfId="7" xr:uid="{00000000-0005-0000-0000-000029000000}"/>
    <cellStyle name="Normal 4" xfId="4" xr:uid="{00000000-0005-0000-0000-000018000000}"/>
    <cellStyle name="Normal 4 2" xfId="5" xr:uid="{00000000-0005-0000-0000-000020000000}"/>
    <cellStyle name="Normal 4 2 2" xfId="3" xr:uid="{00000000-0005-0000-0000-000013000000}"/>
    <cellStyle name="Normal_Abstract of cost" xfId="11" xr:uid="{00000000-0005-0000-0000-00003A000000}"/>
    <cellStyle name="Normal_Abstract of cost 2" xfId="12" xr:uid="{00000000-0005-0000-0000-00003B000000}"/>
    <cellStyle name="Normal_NMA 29.06.2011 3" xfId="13" xr:uid="{00000000-0005-0000-0000-00003C000000}"/>
    <cellStyle name="Normal_Sheet1" xfId="2" xr:uid="{00000000-0005-0000-0000-00000B000000}"/>
    <cellStyle name="Normal_Sheet1 2" xfId="8" xr:uid="{00000000-0005-0000-0000-00003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G387"/>
  <sheetViews>
    <sheetView zoomScaleNormal="100" zoomScaleSheetLayoutView="100" workbookViewId="0">
      <selection activeCell="D106" sqref="D105:D106"/>
    </sheetView>
  </sheetViews>
  <sheetFormatPr defaultColWidth="9" defaultRowHeight="12.5"/>
  <cols>
    <col min="2" max="2" width="10" style="203" customWidth="1"/>
    <col min="3" max="3" width="41.54296875" bestFit="1" customWidth="1"/>
    <col min="4" max="4" width="6.90625" style="167" customWidth="1"/>
    <col min="5" max="5" width="11.90625" style="186" customWidth="1"/>
    <col min="6" max="6" width="9.6328125" style="204" customWidth="1"/>
    <col min="7" max="7" width="14.90625" style="205" customWidth="1"/>
    <col min="8" max="8" width="14" customWidth="1"/>
  </cols>
  <sheetData>
    <row r="2" spans="2:7">
      <c r="B2" s="206" t="s">
        <v>0</v>
      </c>
      <c r="C2" s="207"/>
      <c r="D2" s="271"/>
      <c r="E2" s="271"/>
      <c r="F2" s="271"/>
      <c r="G2" s="272"/>
    </row>
    <row r="3" spans="2:7">
      <c r="B3" s="208"/>
      <c r="C3" s="285"/>
      <c r="D3" s="273"/>
      <c r="E3" s="273"/>
      <c r="F3" s="273"/>
      <c r="G3" s="274"/>
    </row>
    <row r="4" spans="2:7">
      <c r="B4" s="219" t="s">
        <v>905</v>
      </c>
      <c r="C4" s="277"/>
      <c r="D4" s="277"/>
      <c r="E4" s="277"/>
      <c r="F4" s="277"/>
      <c r="G4" s="278"/>
    </row>
    <row r="5" spans="2:7">
      <c r="B5" s="208"/>
      <c r="C5" s="285"/>
      <c r="D5" s="273"/>
      <c r="E5" s="273"/>
      <c r="F5" s="273"/>
      <c r="G5" s="274"/>
    </row>
    <row r="6" spans="2:7">
      <c r="B6" s="219" t="s">
        <v>906</v>
      </c>
      <c r="C6" s="277"/>
      <c r="D6" s="277"/>
      <c r="E6" s="277"/>
      <c r="F6" s="277"/>
      <c r="G6" s="278"/>
    </row>
    <row r="7" spans="2:7">
      <c r="B7" s="208"/>
      <c r="C7" s="285"/>
      <c r="D7" s="273"/>
      <c r="E7" s="273"/>
      <c r="F7" s="273"/>
      <c r="G7" s="274"/>
    </row>
    <row r="8" spans="2:7">
      <c r="B8" s="12" t="s">
        <v>1</v>
      </c>
      <c r="C8" s="285"/>
      <c r="D8" s="273"/>
      <c r="E8" s="273"/>
      <c r="F8" s="273"/>
      <c r="G8" s="274"/>
    </row>
    <row r="9" spans="2:7">
      <c r="B9" s="208"/>
      <c r="C9" s="285"/>
      <c r="D9" s="273"/>
      <c r="E9" s="273"/>
      <c r="F9" s="273"/>
      <c r="G9" s="274"/>
    </row>
    <row r="10" spans="2:7">
      <c r="B10" s="208" t="s">
        <v>2</v>
      </c>
      <c r="C10" s="285"/>
      <c r="D10" s="273"/>
      <c r="E10" s="273"/>
      <c r="F10" s="273"/>
      <c r="G10" s="274"/>
    </row>
    <row r="11" spans="2:7" ht="13">
      <c r="B11" s="14"/>
      <c r="C11" s="209"/>
      <c r="D11" s="275"/>
      <c r="E11" s="275"/>
      <c r="F11" s="275"/>
      <c r="G11" s="276"/>
    </row>
    <row r="12" spans="2:7">
      <c r="B12" s="279"/>
      <c r="C12" s="280"/>
      <c r="D12" s="281"/>
      <c r="E12" s="282"/>
      <c r="F12" s="283"/>
      <c r="G12" s="284"/>
    </row>
    <row r="13" spans="2:7">
      <c r="B13" s="51"/>
      <c r="C13" s="71"/>
      <c r="D13" s="29"/>
      <c r="E13" s="55"/>
      <c r="F13" s="10"/>
      <c r="G13" s="210"/>
    </row>
    <row r="14" spans="2:7" ht="13">
      <c r="B14" s="51"/>
      <c r="C14" s="188" t="s">
        <v>3</v>
      </c>
      <c r="D14" s="188"/>
      <c r="E14" s="188"/>
      <c r="F14" s="188"/>
      <c r="G14" s="188"/>
    </row>
    <row r="15" spans="2:7">
      <c r="B15" s="51"/>
      <c r="C15" s="71"/>
      <c r="D15" s="29"/>
      <c r="E15" s="55"/>
      <c r="F15" s="10"/>
      <c r="G15" s="71"/>
    </row>
    <row r="16" spans="2:7">
      <c r="B16" s="51"/>
      <c r="C16" s="263" t="s">
        <v>4</v>
      </c>
      <c r="D16" s="29"/>
      <c r="E16" s="55"/>
      <c r="F16" s="10"/>
      <c r="G16" s="10">
        <f>'Civil + Structure BOQ'!G138</f>
        <v>0</v>
      </c>
    </row>
    <row r="17" spans="2:7">
      <c r="B17" s="51"/>
      <c r="C17" s="263"/>
      <c r="D17" s="29"/>
      <c r="E17" s="55"/>
      <c r="F17" s="10"/>
      <c r="G17" s="10"/>
    </row>
    <row r="18" spans="2:7">
      <c r="B18" s="51"/>
      <c r="C18" s="263" t="s">
        <v>5</v>
      </c>
      <c r="D18" s="29"/>
      <c r="E18" s="55"/>
      <c r="F18" s="10"/>
      <c r="G18" s="10">
        <f>'Civil + Structure BOQ'!G201</f>
        <v>0</v>
      </c>
    </row>
    <row r="19" spans="2:7">
      <c r="B19" s="51"/>
      <c r="C19" s="263"/>
      <c r="D19" s="29"/>
      <c r="E19" s="55"/>
      <c r="F19" s="10"/>
      <c r="G19" s="10"/>
    </row>
    <row r="20" spans="2:7">
      <c r="B20" s="51"/>
      <c r="C20" s="263" t="s">
        <v>6</v>
      </c>
      <c r="D20" s="29"/>
      <c r="E20" s="55"/>
      <c r="F20" s="10"/>
      <c r="G20" s="10">
        <f>'Civil + Structure BOQ'!G247</f>
        <v>0</v>
      </c>
    </row>
    <row r="21" spans="2:7">
      <c r="B21" s="51"/>
      <c r="C21" s="263"/>
      <c r="D21" s="29"/>
      <c r="E21" s="55"/>
      <c r="F21" s="10"/>
      <c r="G21" s="10"/>
    </row>
    <row r="22" spans="2:7">
      <c r="B22" s="51"/>
      <c r="C22" s="263" t="s">
        <v>7</v>
      </c>
      <c r="D22" s="29"/>
      <c r="E22" s="55"/>
      <c r="F22" s="10"/>
      <c r="G22" s="10">
        <f>'Civil + Structure BOQ'!G275</f>
        <v>0</v>
      </c>
    </row>
    <row r="23" spans="2:7">
      <c r="B23" s="51"/>
      <c r="C23" s="263"/>
      <c r="D23" s="29"/>
      <c r="E23" s="55"/>
      <c r="F23" s="10"/>
      <c r="G23" s="10"/>
    </row>
    <row r="24" spans="2:7">
      <c r="B24" s="51"/>
      <c r="C24" s="263" t="s">
        <v>8</v>
      </c>
      <c r="D24" s="29"/>
      <c r="E24" s="55"/>
      <c r="F24" s="10"/>
      <c r="G24" s="10">
        <f>'Civil + Structure BOQ'!G313</f>
        <v>0</v>
      </c>
    </row>
    <row r="25" spans="2:7">
      <c r="B25" s="51"/>
      <c r="C25" s="263"/>
      <c r="D25" s="29"/>
      <c r="E25" s="55"/>
      <c r="F25" s="10"/>
      <c r="G25" s="10"/>
    </row>
    <row r="26" spans="2:7" ht="14.25" customHeight="1">
      <c r="B26" s="51"/>
      <c r="C26" s="263" t="s">
        <v>9</v>
      </c>
      <c r="D26" s="29"/>
      <c r="E26" s="55"/>
      <c r="F26" s="10"/>
      <c r="G26" s="10">
        <f>'Civil + Structure BOQ'!G375</f>
        <v>0</v>
      </c>
    </row>
    <row r="27" spans="2:7" ht="14.25" customHeight="1">
      <c r="B27" s="51"/>
      <c r="C27" s="263"/>
      <c r="D27" s="29"/>
      <c r="E27" s="55"/>
      <c r="F27" s="10"/>
      <c r="G27" s="10"/>
    </row>
    <row r="28" spans="2:7">
      <c r="B28" s="51"/>
      <c r="C28" s="263" t="s">
        <v>10</v>
      </c>
      <c r="D28" s="29"/>
      <c r="E28" s="55"/>
      <c r="F28" s="10"/>
      <c r="G28" s="10">
        <f>'Civil + Structure BOQ'!G421</f>
        <v>0</v>
      </c>
    </row>
    <row r="29" spans="2:7">
      <c r="B29" s="51"/>
      <c r="C29" s="263"/>
      <c r="D29" s="29"/>
      <c r="E29" s="55"/>
      <c r="F29" s="10"/>
      <c r="G29" s="10"/>
    </row>
    <row r="30" spans="2:7">
      <c r="B30" s="51"/>
      <c r="C30" s="263" t="s">
        <v>11</v>
      </c>
      <c r="D30" s="29"/>
      <c r="E30" s="55"/>
      <c r="F30" s="10"/>
      <c r="G30" s="10">
        <f>'Civil + Structure BOQ'!G469</f>
        <v>0</v>
      </c>
    </row>
    <row r="31" spans="2:7">
      <c r="B31" s="51"/>
      <c r="C31" s="263"/>
      <c r="D31" s="29"/>
      <c r="E31" s="55"/>
      <c r="F31" s="10"/>
      <c r="G31" s="10"/>
    </row>
    <row r="32" spans="2:7">
      <c r="B32" s="51"/>
      <c r="C32" s="263" t="s">
        <v>12</v>
      </c>
      <c r="D32" s="29"/>
      <c r="E32" s="55"/>
      <c r="F32" s="10"/>
      <c r="G32" s="10">
        <f>'Civil + Structure BOQ'!G490</f>
        <v>0</v>
      </c>
    </row>
    <row r="33" spans="2:7">
      <c r="B33" s="51"/>
      <c r="C33" s="263"/>
      <c r="D33" s="29"/>
      <c r="E33" s="55"/>
      <c r="F33" s="10"/>
      <c r="G33" s="10"/>
    </row>
    <row r="34" spans="2:7">
      <c r="B34" s="51"/>
      <c r="C34" s="263" t="s">
        <v>13</v>
      </c>
      <c r="D34" s="29"/>
      <c r="E34" s="55"/>
      <c r="F34" s="10"/>
      <c r="G34" s="10">
        <f>'Civil + Structure BOQ'!G576</f>
        <v>0</v>
      </c>
    </row>
    <row r="35" spans="2:7">
      <c r="B35" s="51"/>
      <c r="C35" s="263"/>
      <c r="D35" s="29"/>
      <c r="E35" s="55"/>
      <c r="F35" s="10"/>
      <c r="G35" s="10"/>
    </row>
    <row r="36" spans="2:7">
      <c r="B36" s="51"/>
      <c r="C36" s="263" t="s">
        <v>14</v>
      </c>
      <c r="D36" s="29"/>
      <c r="E36" s="55"/>
      <c r="F36" s="10"/>
      <c r="G36" s="10">
        <f>'Civil + Structure BOQ'!G603</f>
        <v>0</v>
      </c>
    </row>
    <row r="37" spans="2:7">
      <c r="B37" s="51"/>
      <c r="C37" s="263"/>
      <c r="D37" s="29"/>
      <c r="E37" s="55"/>
      <c r="F37" s="10"/>
      <c r="G37" s="10"/>
    </row>
    <row r="38" spans="2:7">
      <c r="B38" s="51"/>
      <c r="C38" s="263" t="s">
        <v>15</v>
      </c>
      <c r="D38" s="29"/>
      <c r="E38" s="55"/>
      <c r="F38" s="10"/>
      <c r="G38" s="10">
        <f>'Civil + Structure BOQ'!G641</f>
        <v>0</v>
      </c>
    </row>
    <row r="39" spans="2:7">
      <c r="B39" s="51"/>
      <c r="C39" s="263"/>
      <c r="D39" s="29"/>
      <c r="E39" s="55"/>
      <c r="F39" s="10"/>
      <c r="G39" s="10"/>
    </row>
    <row r="40" spans="2:7">
      <c r="B40" s="51"/>
      <c r="C40" s="263" t="s">
        <v>16</v>
      </c>
      <c r="D40" s="29"/>
      <c r="E40" s="55"/>
      <c r="F40" s="10"/>
      <c r="G40" s="10">
        <f>'Civil + Structure BOQ'!G752</f>
        <v>0</v>
      </c>
    </row>
    <row r="41" spans="2:7">
      <c r="B41" s="51"/>
      <c r="C41" s="263"/>
      <c r="D41" s="29"/>
      <c r="E41" s="55"/>
      <c r="F41" s="10"/>
      <c r="G41" s="10"/>
    </row>
    <row r="42" spans="2:7" ht="13">
      <c r="B42" s="51"/>
      <c r="C42" s="264" t="s">
        <v>17</v>
      </c>
      <c r="D42" s="188"/>
      <c r="E42" s="211"/>
      <c r="F42" s="212"/>
      <c r="G42" s="212">
        <f>SUM(G16:G40)</f>
        <v>0</v>
      </c>
    </row>
    <row r="43" spans="2:7" ht="13">
      <c r="B43" s="51"/>
      <c r="C43" s="264"/>
      <c r="D43" s="188"/>
      <c r="E43" s="211"/>
      <c r="F43" s="212"/>
      <c r="G43" s="212"/>
    </row>
    <row r="44" spans="2:7" ht="13">
      <c r="B44" s="51"/>
      <c r="C44" s="264" t="s">
        <v>18</v>
      </c>
      <c r="D44" s="188"/>
      <c r="E44" s="211"/>
      <c r="F44" s="212"/>
      <c r="G44" s="212">
        <f>+G42*0.18</f>
        <v>0</v>
      </c>
    </row>
    <row r="45" spans="2:7" ht="13">
      <c r="B45" s="51"/>
      <c r="C45" s="264"/>
      <c r="D45" s="188"/>
      <c r="E45" s="211"/>
      <c r="F45" s="212"/>
      <c r="G45" s="212"/>
    </row>
    <row r="46" spans="2:7" ht="13">
      <c r="B46" s="51"/>
      <c r="C46" s="264" t="s">
        <v>19</v>
      </c>
      <c r="D46" s="188"/>
      <c r="E46" s="211"/>
      <c r="F46" s="212"/>
      <c r="G46" s="212">
        <f>ROUND(SUM(G42:G44),0)</f>
        <v>0</v>
      </c>
    </row>
    <row r="47" spans="2:7">
      <c r="B47" s="2"/>
      <c r="C47" s="3"/>
      <c r="D47" s="4"/>
      <c r="E47" s="90"/>
      <c r="F47" s="5"/>
      <c r="G47" s="6"/>
    </row>
    <row r="48" spans="2:7">
      <c r="B48" s="2"/>
      <c r="C48" s="3"/>
      <c r="D48" s="4"/>
      <c r="E48" s="90"/>
      <c r="F48" s="5"/>
      <c r="G48" s="6"/>
    </row>
    <row r="49" spans="2:7">
      <c r="B49" s="2"/>
      <c r="C49" s="3"/>
      <c r="D49" s="4"/>
      <c r="E49" s="90"/>
      <c r="F49" s="5"/>
      <c r="G49" s="6"/>
    </row>
    <row r="50" spans="2:7" ht="13">
      <c r="B50" s="213"/>
      <c r="C50" s="3"/>
      <c r="D50" s="3"/>
      <c r="E50" s="90"/>
      <c r="F50" s="5"/>
      <c r="G50" s="6"/>
    </row>
    <row r="51" spans="2:7" ht="13">
      <c r="B51" s="213"/>
      <c r="C51" s="3"/>
      <c r="D51" s="3"/>
      <c r="E51" s="90"/>
      <c r="F51" s="5"/>
      <c r="G51" s="6"/>
    </row>
    <row r="52" spans="2:7">
      <c r="B52" s="2"/>
      <c r="C52" s="3"/>
      <c r="D52" s="4"/>
      <c r="E52" s="90"/>
      <c r="F52" s="5"/>
      <c r="G52" s="6"/>
    </row>
    <row r="53" spans="2:7">
      <c r="B53" s="2"/>
      <c r="C53" s="3"/>
      <c r="D53" s="4"/>
      <c r="E53" s="90"/>
      <c r="F53" s="5"/>
      <c r="G53" s="6"/>
    </row>
    <row r="54" spans="2:7">
      <c r="B54" s="2"/>
      <c r="C54" s="3"/>
      <c r="D54" s="4"/>
      <c r="E54" s="90"/>
      <c r="F54" s="5"/>
      <c r="G54" s="6"/>
    </row>
    <row r="55" spans="2:7">
      <c r="B55" s="2"/>
      <c r="C55" s="3"/>
      <c r="D55" s="4"/>
      <c r="E55" s="90"/>
      <c r="F55" s="5"/>
      <c r="G55" s="6"/>
    </row>
    <row r="56" spans="2:7">
      <c r="B56" s="2"/>
      <c r="C56" s="3"/>
      <c r="D56" s="4"/>
      <c r="E56" s="90"/>
      <c r="F56" s="5"/>
      <c r="G56" s="6"/>
    </row>
    <row r="57" spans="2:7">
      <c r="B57" s="2"/>
      <c r="C57" s="3"/>
      <c r="D57" s="4"/>
      <c r="E57" s="90"/>
      <c r="F57" s="5"/>
      <c r="G57" s="6"/>
    </row>
    <row r="58" spans="2:7">
      <c r="B58" s="2"/>
      <c r="C58" s="3"/>
      <c r="D58" s="4"/>
      <c r="E58" s="90"/>
      <c r="F58" s="5"/>
      <c r="G58" s="6"/>
    </row>
    <row r="59" spans="2:7">
      <c r="B59" s="2"/>
      <c r="C59" s="3"/>
      <c r="D59" s="4"/>
      <c r="E59" s="90"/>
      <c r="F59" s="5"/>
      <c r="G59" s="6"/>
    </row>
    <row r="60" spans="2:7">
      <c r="B60" s="2"/>
      <c r="C60" s="3"/>
      <c r="D60" s="4"/>
      <c r="E60" s="90"/>
      <c r="F60" s="5"/>
      <c r="G60" s="6"/>
    </row>
    <row r="61" spans="2:7">
      <c r="B61" s="2"/>
      <c r="C61" s="3"/>
      <c r="D61" s="4"/>
      <c r="E61" s="90"/>
      <c r="F61" s="5"/>
      <c r="G61" s="6"/>
    </row>
    <row r="62" spans="2:7">
      <c r="B62" s="2"/>
      <c r="C62" s="3"/>
      <c r="D62" s="4"/>
      <c r="E62" s="90"/>
      <c r="F62" s="5"/>
      <c r="G62" s="6"/>
    </row>
    <row r="63" spans="2:7">
      <c r="B63" s="2"/>
      <c r="C63" s="3"/>
      <c r="D63" s="4"/>
      <c r="E63" s="90"/>
      <c r="F63" s="5"/>
      <c r="G63" s="6"/>
    </row>
    <row r="64" spans="2:7">
      <c r="B64" s="2"/>
      <c r="C64" s="3"/>
      <c r="D64" s="4"/>
      <c r="E64" s="90"/>
      <c r="F64" s="5"/>
      <c r="G64" s="6"/>
    </row>
    <row r="65" spans="2:7">
      <c r="B65" s="2"/>
      <c r="C65" s="3"/>
      <c r="D65" s="4"/>
      <c r="E65" s="90"/>
      <c r="F65" s="5"/>
      <c r="G65" s="6"/>
    </row>
    <row r="66" spans="2:7">
      <c r="B66" s="2"/>
      <c r="C66" s="3"/>
      <c r="D66" s="4"/>
      <c r="E66" s="90"/>
      <c r="F66" s="5"/>
      <c r="G66" s="6"/>
    </row>
    <row r="67" spans="2:7">
      <c r="B67" s="2"/>
      <c r="C67" s="3"/>
      <c r="D67" s="4"/>
      <c r="E67" s="90"/>
      <c r="F67" s="5"/>
      <c r="G67" s="6"/>
    </row>
    <row r="68" spans="2:7">
      <c r="B68" s="2"/>
      <c r="C68" s="3"/>
      <c r="D68" s="4"/>
      <c r="E68" s="90"/>
      <c r="F68" s="5"/>
      <c r="G68" s="6"/>
    </row>
    <row r="69" spans="2:7">
      <c r="B69" s="2"/>
      <c r="C69" s="3"/>
      <c r="D69" s="4"/>
      <c r="E69" s="90"/>
      <c r="F69" s="5"/>
      <c r="G69" s="6"/>
    </row>
    <row r="70" spans="2:7">
      <c r="B70" s="2"/>
      <c r="C70" s="3"/>
      <c r="D70" s="4"/>
      <c r="E70" s="90"/>
      <c r="F70" s="5"/>
      <c r="G70" s="6"/>
    </row>
    <row r="71" spans="2:7">
      <c r="B71" s="2"/>
      <c r="C71" s="3"/>
      <c r="D71" s="4"/>
      <c r="E71" s="90"/>
      <c r="F71" s="5"/>
      <c r="G71" s="6"/>
    </row>
    <row r="72" spans="2:7">
      <c r="B72" s="2"/>
      <c r="C72" s="3"/>
      <c r="D72" s="4"/>
      <c r="E72" s="90"/>
      <c r="F72" s="5"/>
      <c r="G72" s="6"/>
    </row>
    <row r="73" spans="2:7">
      <c r="B73" s="2"/>
      <c r="C73" s="3"/>
      <c r="D73" s="4"/>
      <c r="E73" s="90"/>
      <c r="F73" s="5"/>
      <c r="G73" s="6"/>
    </row>
    <row r="74" spans="2:7">
      <c r="B74" s="2"/>
      <c r="C74" s="3"/>
      <c r="D74" s="4"/>
      <c r="E74" s="90"/>
      <c r="F74" s="5"/>
      <c r="G74" s="6"/>
    </row>
    <row r="75" spans="2:7">
      <c r="B75" s="2"/>
      <c r="C75" s="3"/>
      <c r="D75" s="4"/>
      <c r="E75" s="90"/>
      <c r="F75" s="5"/>
      <c r="G75" s="6"/>
    </row>
    <row r="76" spans="2:7">
      <c r="B76" s="2"/>
      <c r="C76" s="3"/>
      <c r="D76" s="4"/>
      <c r="E76" s="90"/>
      <c r="F76" s="5"/>
      <c r="G76" s="6"/>
    </row>
    <row r="77" spans="2:7">
      <c r="B77" s="2"/>
      <c r="C77" s="3"/>
      <c r="D77" s="4"/>
      <c r="E77" s="90"/>
      <c r="F77" s="5"/>
      <c r="G77" s="6"/>
    </row>
    <row r="78" spans="2:7">
      <c r="B78" s="2"/>
      <c r="C78" s="3"/>
      <c r="D78" s="4"/>
      <c r="E78" s="90"/>
      <c r="F78" s="5"/>
      <c r="G78" s="6"/>
    </row>
    <row r="79" spans="2:7">
      <c r="B79" s="2"/>
      <c r="C79" s="3"/>
      <c r="D79" s="4"/>
      <c r="E79" s="90"/>
      <c r="F79" s="5"/>
      <c r="G79" s="6"/>
    </row>
    <row r="80" spans="2:7">
      <c r="B80" s="2"/>
      <c r="C80" s="3"/>
      <c r="D80" s="4"/>
      <c r="E80" s="90"/>
      <c r="F80" s="5"/>
      <c r="G80" s="6"/>
    </row>
    <row r="81" spans="2:7">
      <c r="B81" s="2"/>
      <c r="C81" s="3"/>
      <c r="D81" s="4"/>
      <c r="E81" s="90"/>
      <c r="F81" s="5"/>
      <c r="G81" s="6"/>
    </row>
    <row r="82" spans="2:7">
      <c r="B82" s="2"/>
      <c r="C82" s="3"/>
      <c r="D82" s="4"/>
      <c r="E82" s="90"/>
      <c r="F82" s="5"/>
      <c r="G82" s="6"/>
    </row>
    <row r="83" spans="2:7">
      <c r="B83" s="2"/>
      <c r="C83" s="3"/>
      <c r="D83" s="4"/>
      <c r="E83" s="90"/>
      <c r="F83" s="5"/>
      <c r="G83" s="6"/>
    </row>
    <row r="84" spans="2:7">
      <c r="B84" s="2"/>
      <c r="C84" s="3"/>
      <c r="D84" s="4"/>
      <c r="E84" s="90"/>
      <c r="F84" s="5"/>
      <c r="G84" s="6"/>
    </row>
    <row r="85" spans="2:7">
      <c r="B85" s="2"/>
      <c r="C85" s="3"/>
      <c r="D85" s="4"/>
      <c r="E85" s="90"/>
      <c r="F85" s="5"/>
      <c r="G85" s="6"/>
    </row>
    <row r="86" spans="2:7">
      <c r="B86" s="2"/>
      <c r="C86" s="3"/>
      <c r="D86" s="4"/>
      <c r="E86" s="90"/>
      <c r="F86" s="5"/>
      <c r="G86" s="6"/>
    </row>
    <row r="87" spans="2:7">
      <c r="B87" s="2"/>
      <c r="C87" s="3"/>
      <c r="D87" s="4"/>
      <c r="E87" s="90"/>
      <c r="F87" s="5"/>
      <c r="G87" s="6"/>
    </row>
    <row r="88" spans="2:7">
      <c r="B88" s="2"/>
      <c r="C88" s="3"/>
      <c r="D88" s="4"/>
      <c r="E88" s="90"/>
      <c r="F88" s="5"/>
      <c r="G88" s="6"/>
    </row>
    <row r="89" spans="2:7">
      <c r="B89" s="2"/>
      <c r="C89" s="3"/>
      <c r="D89" s="4"/>
      <c r="E89" s="90"/>
      <c r="F89" s="5"/>
      <c r="G89" s="6"/>
    </row>
    <row r="90" spans="2:7">
      <c r="B90" s="2"/>
      <c r="C90" s="3"/>
      <c r="D90" s="4"/>
      <c r="E90" s="90"/>
      <c r="F90" s="5"/>
      <c r="G90" s="6"/>
    </row>
    <row r="91" spans="2:7">
      <c r="B91" s="2"/>
      <c r="C91" s="3"/>
      <c r="D91" s="4"/>
      <c r="E91" s="90"/>
      <c r="F91" s="5"/>
      <c r="G91" s="6"/>
    </row>
    <row r="92" spans="2:7">
      <c r="B92" s="2"/>
      <c r="C92" s="3"/>
      <c r="D92" s="4"/>
      <c r="E92" s="90"/>
      <c r="F92" s="5"/>
      <c r="G92" s="6"/>
    </row>
    <row r="93" spans="2:7">
      <c r="B93" s="2"/>
      <c r="C93" s="3"/>
      <c r="D93" s="4"/>
      <c r="E93" s="90"/>
      <c r="F93" s="5"/>
      <c r="G93" s="6"/>
    </row>
    <row r="94" spans="2:7">
      <c r="B94" s="2"/>
      <c r="C94" s="3"/>
      <c r="D94" s="4"/>
      <c r="E94" s="90"/>
      <c r="F94" s="5"/>
      <c r="G94" s="6"/>
    </row>
    <row r="95" spans="2:7">
      <c r="B95" s="2"/>
      <c r="C95" s="3"/>
      <c r="D95" s="4"/>
      <c r="E95" s="90"/>
      <c r="F95" s="5"/>
      <c r="G95" s="6"/>
    </row>
    <row r="96" spans="2:7">
      <c r="B96" s="2"/>
      <c r="C96" s="3"/>
      <c r="D96" s="4"/>
      <c r="E96" s="90"/>
      <c r="F96" s="5"/>
      <c r="G96" s="6"/>
    </row>
    <row r="97" spans="2:7">
      <c r="B97" s="2"/>
      <c r="C97" s="3"/>
      <c r="D97" s="4"/>
      <c r="E97" s="90"/>
      <c r="F97" s="5"/>
      <c r="G97" s="6"/>
    </row>
    <row r="98" spans="2:7">
      <c r="B98" s="2"/>
      <c r="C98" s="3"/>
      <c r="D98" s="4"/>
      <c r="E98" s="90"/>
      <c r="F98" s="5"/>
      <c r="G98" s="6"/>
    </row>
    <row r="99" spans="2:7">
      <c r="B99" s="2"/>
      <c r="C99" s="3"/>
      <c r="D99" s="4"/>
      <c r="E99" s="90"/>
      <c r="F99" s="5"/>
      <c r="G99" s="6"/>
    </row>
    <row r="100" spans="2:7">
      <c r="B100" s="2"/>
      <c r="C100" s="3"/>
      <c r="D100" s="4"/>
      <c r="E100" s="90"/>
      <c r="F100" s="5"/>
      <c r="G100" s="6"/>
    </row>
    <row r="101" spans="2:7">
      <c r="B101" s="2"/>
      <c r="C101" s="3"/>
      <c r="D101" s="4"/>
      <c r="E101" s="90"/>
      <c r="F101" s="5"/>
      <c r="G101" s="6"/>
    </row>
    <row r="102" spans="2:7">
      <c r="B102" s="2"/>
      <c r="C102" s="3"/>
      <c r="D102" s="4"/>
      <c r="E102" s="90"/>
      <c r="F102" s="5"/>
      <c r="G102" s="6"/>
    </row>
    <row r="103" spans="2:7">
      <c r="B103" s="2"/>
      <c r="C103" s="3"/>
      <c r="D103" s="4"/>
      <c r="E103" s="90"/>
      <c r="F103" s="5"/>
      <c r="G103" s="6"/>
    </row>
    <row r="104" spans="2:7">
      <c r="B104" s="2"/>
      <c r="C104" s="3"/>
      <c r="D104" s="4"/>
      <c r="E104" s="90"/>
      <c r="F104" s="5"/>
      <c r="G104" s="6"/>
    </row>
    <row r="105" spans="2:7">
      <c r="B105" s="2"/>
      <c r="C105" s="3"/>
      <c r="D105" s="4"/>
      <c r="E105" s="90"/>
      <c r="F105" s="5"/>
      <c r="G105" s="6"/>
    </row>
    <row r="106" spans="2:7">
      <c r="B106" s="2"/>
      <c r="C106" s="3"/>
      <c r="D106" s="4"/>
      <c r="E106" s="90"/>
      <c r="F106" s="5"/>
      <c r="G106" s="6"/>
    </row>
    <row r="107" spans="2:7">
      <c r="B107" s="2"/>
      <c r="C107" s="3"/>
      <c r="D107" s="4"/>
      <c r="E107" s="90"/>
      <c r="F107" s="5"/>
      <c r="G107" s="6"/>
    </row>
    <row r="108" spans="2:7">
      <c r="B108" s="2"/>
      <c r="C108" s="3"/>
      <c r="D108" s="4"/>
      <c r="E108" s="90"/>
      <c r="F108" s="5"/>
      <c r="G108" s="6"/>
    </row>
    <row r="109" spans="2:7">
      <c r="B109" s="2"/>
      <c r="C109" s="3"/>
      <c r="D109" s="4"/>
      <c r="E109" s="90"/>
      <c r="F109" s="5"/>
      <c r="G109" s="6"/>
    </row>
    <row r="110" spans="2:7">
      <c r="B110" s="2"/>
      <c r="C110" s="3"/>
      <c r="D110" s="4"/>
      <c r="E110" s="90"/>
      <c r="F110" s="5"/>
      <c r="G110" s="6"/>
    </row>
    <row r="111" spans="2:7">
      <c r="B111" s="2"/>
      <c r="C111" s="3"/>
      <c r="D111" s="4"/>
      <c r="E111" s="90"/>
      <c r="F111" s="5"/>
      <c r="G111" s="6"/>
    </row>
    <row r="112" spans="2:7">
      <c r="B112" s="2"/>
      <c r="C112" s="3"/>
      <c r="D112" s="4"/>
      <c r="E112" s="90"/>
      <c r="F112" s="5"/>
      <c r="G112" s="6"/>
    </row>
    <row r="113" spans="2:7">
      <c r="B113" s="2"/>
      <c r="C113" s="3"/>
      <c r="D113" s="4"/>
      <c r="E113" s="90"/>
      <c r="F113" s="5"/>
      <c r="G113" s="6"/>
    </row>
    <row r="114" spans="2:7">
      <c r="B114" s="2"/>
      <c r="C114" s="3"/>
      <c r="D114" s="4"/>
      <c r="E114" s="90"/>
      <c r="F114" s="5"/>
      <c r="G114" s="6"/>
    </row>
    <row r="115" spans="2:7">
      <c r="B115" s="2"/>
      <c r="C115" s="3"/>
      <c r="D115" s="4"/>
      <c r="E115" s="90"/>
      <c r="F115" s="5"/>
      <c r="G115" s="6"/>
    </row>
    <row r="116" spans="2:7">
      <c r="B116" s="2"/>
      <c r="C116" s="3"/>
      <c r="D116" s="4"/>
      <c r="E116" s="90"/>
      <c r="F116" s="5"/>
      <c r="G116" s="6"/>
    </row>
    <row r="117" spans="2:7">
      <c r="B117" s="2"/>
      <c r="C117" s="3"/>
      <c r="D117" s="4"/>
      <c r="E117" s="90"/>
      <c r="F117" s="5"/>
      <c r="G117" s="6"/>
    </row>
    <row r="118" spans="2:7">
      <c r="B118" s="2"/>
      <c r="C118" s="3"/>
      <c r="D118" s="4"/>
      <c r="E118" s="90"/>
      <c r="F118" s="5"/>
      <c r="G118" s="6"/>
    </row>
    <row r="119" spans="2:7">
      <c r="B119" s="2"/>
      <c r="C119" s="3"/>
      <c r="D119" s="4"/>
      <c r="E119" s="90"/>
      <c r="F119" s="5"/>
      <c r="G119" s="6"/>
    </row>
    <row r="120" spans="2:7">
      <c r="B120" s="2"/>
      <c r="C120" s="3"/>
      <c r="D120" s="4"/>
      <c r="E120" s="90"/>
      <c r="F120" s="5"/>
      <c r="G120" s="6"/>
    </row>
    <row r="121" spans="2:7">
      <c r="B121" s="2"/>
      <c r="C121" s="3"/>
      <c r="D121" s="4"/>
      <c r="E121" s="90"/>
      <c r="F121" s="5"/>
      <c r="G121" s="6"/>
    </row>
    <row r="122" spans="2:7">
      <c r="B122" s="2"/>
      <c r="C122" s="3"/>
      <c r="D122" s="4"/>
      <c r="E122" s="90"/>
      <c r="F122" s="5"/>
      <c r="G122" s="6"/>
    </row>
    <row r="123" spans="2:7">
      <c r="B123" s="2"/>
      <c r="C123" s="3"/>
      <c r="D123" s="4"/>
      <c r="E123" s="90"/>
      <c r="F123" s="5"/>
      <c r="G123" s="6"/>
    </row>
    <row r="124" spans="2:7">
      <c r="B124" s="2"/>
      <c r="C124" s="3"/>
      <c r="D124" s="4"/>
      <c r="E124" s="90"/>
      <c r="F124" s="5"/>
      <c r="G124" s="6"/>
    </row>
    <row r="125" spans="2:7">
      <c r="B125" s="2"/>
      <c r="C125" s="3"/>
      <c r="D125" s="4"/>
      <c r="E125" s="90"/>
      <c r="F125" s="5"/>
      <c r="G125" s="6"/>
    </row>
    <row r="126" spans="2:7">
      <c r="B126" s="2"/>
      <c r="C126" s="3"/>
      <c r="D126" s="4"/>
      <c r="E126" s="90"/>
      <c r="F126" s="5"/>
      <c r="G126" s="6"/>
    </row>
    <row r="127" spans="2:7">
      <c r="B127" s="2"/>
      <c r="C127" s="3"/>
      <c r="D127" s="4"/>
      <c r="E127" s="90"/>
      <c r="F127" s="5"/>
      <c r="G127" s="6"/>
    </row>
    <row r="128" spans="2:7">
      <c r="B128" s="2"/>
      <c r="C128" s="3"/>
      <c r="D128" s="4"/>
      <c r="E128" s="90"/>
      <c r="F128" s="5"/>
      <c r="G128" s="6"/>
    </row>
    <row r="129" spans="2:7">
      <c r="B129" s="2"/>
      <c r="C129" s="3"/>
      <c r="D129" s="4"/>
      <c r="E129" s="90"/>
      <c r="F129" s="5"/>
      <c r="G129" s="6"/>
    </row>
    <row r="130" spans="2:7">
      <c r="B130" s="2"/>
      <c r="C130" s="3"/>
      <c r="D130" s="4"/>
      <c r="E130" s="90"/>
      <c r="F130" s="5"/>
      <c r="G130" s="6"/>
    </row>
    <row r="131" spans="2:7">
      <c r="B131" s="2"/>
      <c r="C131" s="3"/>
      <c r="D131" s="4"/>
      <c r="E131" s="90"/>
      <c r="F131" s="5"/>
      <c r="G131" s="6"/>
    </row>
    <row r="132" spans="2:7">
      <c r="B132" s="2"/>
      <c r="C132" s="3"/>
      <c r="D132" s="4"/>
      <c r="E132" s="90"/>
      <c r="F132" s="5"/>
      <c r="G132" s="6"/>
    </row>
    <row r="133" spans="2:7">
      <c r="B133" s="2"/>
      <c r="C133" s="3"/>
      <c r="D133" s="4"/>
      <c r="E133" s="90"/>
      <c r="F133" s="5"/>
      <c r="G133" s="6"/>
    </row>
    <row r="134" spans="2:7">
      <c r="B134" s="2"/>
      <c r="C134" s="3"/>
      <c r="D134" s="4"/>
      <c r="E134" s="90"/>
      <c r="F134" s="5"/>
      <c r="G134" s="6"/>
    </row>
    <row r="135" spans="2:7">
      <c r="B135" s="2"/>
      <c r="C135" s="3"/>
      <c r="D135" s="4"/>
      <c r="E135" s="90"/>
      <c r="F135" s="5"/>
      <c r="G135" s="6"/>
    </row>
    <row r="136" spans="2:7">
      <c r="B136" s="2"/>
      <c r="C136" s="3"/>
      <c r="D136" s="4"/>
      <c r="E136" s="90"/>
      <c r="F136" s="5"/>
      <c r="G136" s="6"/>
    </row>
    <row r="137" spans="2:7">
      <c r="B137" s="2"/>
      <c r="C137" s="3"/>
      <c r="D137" s="4"/>
      <c r="E137" s="90"/>
      <c r="F137" s="5"/>
      <c r="G137" s="6"/>
    </row>
    <row r="138" spans="2:7">
      <c r="B138" s="2"/>
      <c r="C138" s="3"/>
      <c r="D138" s="4"/>
      <c r="E138" s="90"/>
      <c r="F138" s="5"/>
      <c r="G138" s="6"/>
    </row>
    <row r="139" spans="2:7">
      <c r="B139" s="2"/>
      <c r="C139" s="3"/>
      <c r="D139" s="4"/>
      <c r="E139" s="90"/>
      <c r="F139" s="5"/>
      <c r="G139" s="6"/>
    </row>
    <row r="140" spans="2:7">
      <c r="B140" s="2"/>
      <c r="C140" s="3"/>
      <c r="D140" s="4"/>
      <c r="E140" s="90"/>
      <c r="F140" s="5"/>
      <c r="G140" s="6"/>
    </row>
    <row r="141" spans="2:7">
      <c r="B141" s="2"/>
      <c r="C141" s="3"/>
      <c r="D141" s="4"/>
      <c r="E141" s="90"/>
      <c r="F141" s="5"/>
      <c r="G141" s="6"/>
    </row>
    <row r="142" spans="2:7">
      <c r="B142" s="2"/>
      <c r="C142" s="3"/>
      <c r="D142" s="4"/>
      <c r="E142" s="90"/>
      <c r="F142" s="5"/>
      <c r="G142" s="6"/>
    </row>
    <row r="143" spans="2:7">
      <c r="B143" s="2"/>
      <c r="C143" s="3"/>
      <c r="D143" s="4"/>
      <c r="E143" s="90"/>
      <c r="F143" s="5"/>
      <c r="G143" s="6"/>
    </row>
    <row r="144" spans="2:7">
      <c r="B144" s="2"/>
      <c r="C144" s="3"/>
      <c r="D144" s="4"/>
      <c r="E144" s="90"/>
      <c r="F144" s="5"/>
      <c r="G144" s="6"/>
    </row>
    <row r="145" spans="2:7">
      <c r="B145" s="2"/>
      <c r="C145" s="3"/>
      <c r="D145" s="4"/>
      <c r="E145" s="90"/>
      <c r="F145" s="5"/>
      <c r="G145" s="6"/>
    </row>
    <row r="146" spans="2:7">
      <c r="B146" s="2"/>
      <c r="C146" s="3"/>
      <c r="D146" s="4"/>
      <c r="E146" s="90"/>
      <c r="F146" s="5"/>
      <c r="G146" s="6"/>
    </row>
    <row r="147" spans="2:7">
      <c r="B147" s="2"/>
      <c r="C147" s="3"/>
      <c r="D147" s="4"/>
      <c r="E147" s="90"/>
      <c r="F147" s="5"/>
      <c r="G147" s="6"/>
    </row>
    <row r="148" spans="2:7">
      <c r="B148" s="2"/>
      <c r="C148" s="3"/>
      <c r="D148" s="4"/>
      <c r="E148" s="90"/>
      <c r="F148" s="5"/>
      <c r="G148" s="6"/>
    </row>
    <row r="149" spans="2:7">
      <c r="B149" s="2"/>
      <c r="C149" s="3"/>
      <c r="D149" s="4"/>
      <c r="E149" s="90"/>
      <c r="F149" s="5"/>
      <c r="G149" s="6"/>
    </row>
    <row r="150" spans="2:7">
      <c r="B150" s="2"/>
      <c r="C150" s="3"/>
      <c r="D150" s="4"/>
      <c r="E150" s="90"/>
      <c r="F150" s="5"/>
      <c r="G150" s="6"/>
    </row>
    <row r="151" spans="2:7">
      <c r="B151" s="2"/>
      <c r="C151" s="3"/>
      <c r="D151" s="4"/>
      <c r="E151" s="90"/>
      <c r="F151" s="5"/>
      <c r="G151" s="6"/>
    </row>
    <row r="152" spans="2:7">
      <c r="B152" s="2"/>
      <c r="C152" s="3"/>
      <c r="D152" s="4"/>
      <c r="E152" s="90"/>
      <c r="F152" s="5"/>
      <c r="G152" s="6"/>
    </row>
    <row r="153" spans="2:7">
      <c r="B153" s="2"/>
      <c r="C153" s="3"/>
      <c r="D153" s="4"/>
      <c r="E153" s="90"/>
      <c r="F153" s="5"/>
      <c r="G153" s="6"/>
    </row>
    <row r="154" spans="2:7">
      <c r="B154" s="2"/>
      <c r="C154" s="3"/>
      <c r="D154" s="4"/>
      <c r="E154" s="90"/>
      <c r="F154" s="5"/>
      <c r="G154" s="6"/>
    </row>
    <row r="155" spans="2:7">
      <c r="B155" s="2"/>
      <c r="C155" s="3"/>
      <c r="D155" s="4"/>
      <c r="E155" s="90"/>
      <c r="F155" s="5"/>
      <c r="G155" s="6"/>
    </row>
    <row r="156" spans="2:7">
      <c r="B156" s="2"/>
      <c r="C156" s="3"/>
      <c r="D156" s="4"/>
      <c r="E156" s="90"/>
      <c r="F156" s="5"/>
      <c r="G156" s="6"/>
    </row>
    <row r="157" spans="2:7">
      <c r="B157" s="2"/>
      <c r="C157" s="3"/>
      <c r="D157" s="4"/>
      <c r="E157" s="90"/>
      <c r="F157" s="5"/>
      <c r="G157" s="6"/>
    </row>
    <row r="158" spans="2:7">
      <c r="B158" s="2"/>
      <c r="C158" s="3"/>
      <c r="D158" s="4"/>
      <c r="E158" s="90"/>
      <c r="F158" s="5"/>
      <c r="G158" s="6"/>
    </row>
    <row r="159" spans="2:7">
      <c r="B159" s="2"/>
      <c r="C159" s="3"/>
      <c r="D159" s="4"/>
      <c r="E159" s="90"/>
      <c r="F159" s="5"/>
      <c r="G159" s="6"/>
    </row>
    <row r="160" spans="2:7">
      <c r="B160" s="2"/>
      <c r="C160" s="3"/>
      <c r="D160" s="4"/>
      <c r="E160" s="90"/>
      <c r="F160" s="5"/>
      <c r="G160" s="6"/>
    </row>
    <row r="161" spans="2:7">
      <c r="B161" s="2"/>
      <c r="C161" s="3"/>
      <c r="D161" s="4"/>
      <c r="E161" s="90"/>
      <c r="F161" s="5"/>
      <c r="G161" s="6"/>
    </row>
    <row r="162" spans="2:7">
      <c r="B162" s="2"/>
      <c r="C162" s="3"/>
      <c r="D162" s="4"/>
      <c r="E162" s="90"/>
      <c r="F162" s="5"/>
      <c r="G162" s="6"/>
    </row>
    <row r="163" spans="2:7">
      <c r="B163" s="2"/>
      <c r="C163" s="3"/>
      <c r="D163" s="4"/>
      <c r="E163" s="90"/>
      <c r="F163" s="5"/>
      <c r="G163" s="6"/>
    </row>
    <row r="164" spans="2:7">
      <c r="B164" s="2"/>
      <c r="C164" s="3"/>
      <c r="D164" s="4"/>
      <c r="E164" s="90"/>
      <c r="F164" s="5"/>
      <c r="G164" s="6"/>
    </row>
    <row r="165" spans="2:7">
      <c r="B165" s="2"/>
      <c r="C165" s="3"/>
      <c r="D165" s="4"/>
      <c r="E165" s="90"/>
      <c r="F165" s="5"/>
      <c r="G165" s="6"/>
    </row>
    <row r="166" spans="2:7">
      <c r="B166" s="2"/>
      <c r="C166" s="3"/>
      <c r="D166" s="4"/>
      <c r="E166" s="90"/>
      <c r="F166" s="5"/>
      <c r="G166" s="6"/>
    </row>
    <row r="167" spans="2:7">
      <c r="B167" s="2"/>
      <c r="C167" s="3"/>
      <c r="D167" s="4"/>
      <c r="E167" s="90"/>
      <c r="F167" s="5"/>
      <c r="G167" s="6"/>
    </row>
    <row r="168" spans="2:7">
      <c r="B168" s="2"/>
      <c r="C168" s="3"/>
      <c r="D168" s="4"/>
      <c r="E168" s="90"/>
      <c r="F168" s="5"/>
      <c r="G168" s="6"/>
    </row>
    <row r="169" spans="2:7">
      <c r="B169" s="2"/>
      <c r="C169" s="3"/>
      <c r="D169" s="4"/>
      <c r="E169" s="90"/>
      <c r="F169" s="5"/>
      <c r="G169" s="6"/>
    </row>
    <row r="170" spans="2:7">
      <c r="B170" s="2"/>
      <c r="C170" s="3"/>
      <c r="D170" s="4"/>
      <c r="E170" s="90"/>
      <c r="F170" s="5"/>
      <c r="G170" s="6"/>
    </row>
    <row r="171" spans="2:7">
      <c r="B171" s="2"/>
      <c r="C171" s="3"/>
      <c r="D171" s="4"/>
      <c r="E171" s="90"/>
      <c r="F171" s="5"/>
      <c r="G171" s="6"/>
    </row>
    <row r="172" spans="2:7">
      <c r="B172" s="2"/>
      <c r="C172" s="3"/>
      <c r="D172" s="4"/>
      <c r="E172" s="90"/>
      <c r="F172" s="5"/>
      <c r="G172" s="6"/>
    </row>
    <row r="173" spans="2:7">
      <c r="B173" s="2"/>
      <c r="C173" s="3"/>
      <c r="D173" s="4"/>
      <c r="E173" s="90"/>
      <c r="F173" s="5"/>
      <c r="G173" s="6"/>
    </row>
    <row r="174" spans="2:7">
      <c r="B174" s="2"/>
      <c r="C174" s="3"/>
      <c r="D174" s="4"/>
      <c r="E174" s="90"/>
      <c r="F174" s="5"/>
      <c r="G174" s="6"/>
    </row>
    <row r="175" spans="2:7">
      <c r="B175" s="2"/>
      <c r="C175" s="3"/>
      <c r="D175" s="4"/>
      <c r="E175" s="90"/>
      <c r="F175" s="5"/>
      <c r="G175" s="6"/>
    </row>
    <row r="176" spans="2:7">
      <c r="B176" s="2"/>
      <c r="C176" s="3"/>
      <c r="D176" s="4"/>
      <c r="E176" s="90"/>
      <c r="F176" s="5"/>
      <c r="G176" s="6"/>
    </row>
    <row r="177" spans="2:7">
      <c r="B177" s="2"/>
      <c r="C177" s="3"/>
      <c r="D177" s="4"/>
      <c r="E177" s="90"/>
      <c r="F177" s="5"/>
      <c r="G177" s="6"/>
    </row>
    <row r="178" spans="2:7">
      <c r="B178" s="2"/>
      <c r="C178" s="3"/>
      <c r="D178" s="4"/>
      <c r="E178" s="90"/>
      <c r="F178" s="5"/>
      <c r="G178" s="6"/>
    </row>
    <row r="179" spans="2:7">
      <c r="B179" s="2"/>
      <c r="C179" s="3"/>
      <c r="D179" s="4"/>
      <c r="E179" s="90"/>
      <c r="F179" s="5"/>
      <c r="G179" s="6"/>
    </row>
    <row r="180" spans="2:7">
      <c r="B180" s="2"/>
      <c r="C180" s="3"/>
      <c r="D180" s="4"/>
      <c r="E180" s="90"/>
      <c r="F180" s="5"/>
      <c r="G180" s="6"/>
    </row>
    <row r="181" spans="2:7">
      <c r="B181" s="2"/>
      <c r="C181" s="3"/>
      <c r="D181" s="4"/>
      <c r="E181" s="90"/>
      <c r="F181" s="5"/>
      <c r="G181" s="6"/>
    </row>
    <row r="182" spans="2:7">
      <c r="B182" s="2"/>
      <c r="C182" s="3"/>
      <c r="D182" s="4"/>
      <c r="E182" s="90"/>
      <c r="F182" s="5"/>
      <c r="G182" s="6"/>
    </row>
    <row r="183" spans="2:7">
      <c r="B183" s="2"/>
      <c r="C183" s="3"/>
      <c r="D183" s="4"/>
      <c r="E183" s="90"/>
      <c r="F183" s="5"/>
      <c r="G183" s="6"/>
    </row>
    <row r="184" spans="2:7">
      <c r="B184" s="2"/>
      <c r="C184" s="3"/>
      <c r="D184" s="4"/>
      <c r="E184" s="90"/>
      <c r="F184" s="5"/>
      <c r="G184" s="6"/>
    </row>
    <row r="185" spans="2:7">
      <c r="B185" s="2"/>
      <c r="C185" s="3"/>
      <c r="D185" s="4"/>
      <c r="E185" s="90"/>
      <c r="F185" s="5"/>
      <c r="G185" s="6"/>
    </row>
    <row r="186" spans="2:7">
      <c r="B186" s="2"/>
      <c r="C186" s="3"/>
      <c r="D186" s="4"/>
      <c r="E186" s="90"/>
      <c r="F186" s="5"/>
      <c r="G186" s="6"/>
    </row>
    <row r="187" spans="2:7">
      <c r="B187" s="2"/>
      <c r="C187" s="3"/>
      <c r="D187" s="4"/>
      <c r="E187" s="90"/>
      <c r="F187" s="5"/>
      <c r="G187" s="6"/>
    </row>
    <row r="188" spans="2:7">
      <c r="B188" s="2"/>
      <c r="C188" s="3"/>
      <c r="D188" s="4"/>
      <c r="E188" s="90"/>
      <c r="F188" s="5"/>
      <c r="G188" s="6"/>
    </row>
    <row r="189" spans="2:7">
      <c r="B189" s="2"/>
      <c r="C189" s="3"/>
      <c r="D189" s="4"/>
      <c r="E189" s="90"/>
      <c r="F189" s="5"/>
      <c r="G189" s="6"/>
    </row>
    <row r="190" spans="2:7">
      <c r="B190" s="2"/>
      <c r="C190" s="3"/>
      <c r="D190" s="4"/>
      <c r="E190" s="90"/>
      <c r="F190" s="5"/>
      <c r="G190" s="6"/>
    </row>
    <row r="191" spans="2:7">
      <c r="B191" s="2"/>
      <c r="C191" s="3"/>
      <c r="D191" s="4"/>
      <c r="E191" s="90"/>
      <c r="F191" s="5"/>
      <c r="G191" s="6"/>
    </row>
    <row r="192" spans="2:7">
      <c r="B192" s="2"/>
      <c r="C192" s="3"/>
      <c r="D192" s="4"/>
      <c r="E192" s="90"/>
      <c r="F192" s="5"/>
      <c r="G192" s="6"/>
    </row>
    <row r="193" spans="2:7">
      <c r="B193" s="2"/>
      <c r="C193" s="3"/>
      <c r="D193" s="4"/>
      <c r="E193" s="90"/>
      <c r="F193" s="5"/>
      <c r="G193" s="6"/>
    </row>
    <row r="194" spans="2:7">
      <c r="B194" s="2"/>
      <c r="C194" s="3"/>
      <c r="D194" s="4"/>
      <c r="E194" s="90"/>
      <c r="F194" s="5"/>
      <c r="G194" s="6"/>
    </row>
    <row r="195" spans="2:7">
      <c r="B195" s="2"/>
      <c r="C195" s="3"/>
      <c r="D195" s="4"/>
      <c r="E195" s="90"/>
      <c r="F195" s="5"/>
      <c r="G195" s="6"/>
    </row>
    <row r="196" spans="2:7">
      <c r="B196" s="2"/>
      <c r="C196" s="3"/>
      <c r="D196" s="4"/>
      <c r="E196" s="90"/>
      <c r="F196" s="5"/>
      <c r="G196" s="6"/>
    </row>
    <row r="197" spans="2:7">
      <c r="B197" s="2"/>
      <c r="C197" s="3"/>
      <c r="D197" s="4"/>
      <c r="E197" s="90"/>
      <c r="F197" s="5"/>
      <c r="G197" s="6"/>
    </row>
    <row r="198" spans="2:7">
      <c r="B198" s="2"/>
      <c r="C198" s="3"/>
      <c r="D198" s="4"/>
      <c r="E198" s="90"/>
      <c r="F198" s="5"/>
      <c r="G198" s="6"/>
    </row>
    <row r="199" spans="2:7">
      <c r="B199" s="2"/>
      <c r="C199" s="3"/>
      <c r="D199" s="4"/>
      <c r="E199" s="90"/>
      <c r="F199" s="5"/>
      <c r="G199" s="6"/>
    </row>
    <row r="200" spans="2:7">
      <c r="B200" s="2"/>
      <c r="C200" s="3"/>
      <c r="D200" s="4"/>
      <c r="E200" s="90"/>
      <c r="F200" s="5"/>
      <c r="G200" s="6"/>
    </row>
    <row r="201" spans="2:7">
      <c r="B201" s="2"/>
      <c r="C201" s="3"/>
      <c r="D201" s="4"/>
      <c r="E201" s="90"/>
      <c r="F201" s="5"/>
      <c r="G201" s="6"/>
    </row>
    <row r="202" spans="2:7">
      <c r="B202" s="2"/>
      <c r="C202" s="3"/>
      <c r="D202" s="4"/>
      <c r="E202" s="90"/>
      <c r="F202" s="5"/>
      <c r="G202" s="6"/>
    </row>
    <row r="203" spans="2:7">
      <c r="B203" s="2"/>
      <c r="C203" s="3"/>
      <c r="D203" s="4"/>
      <c r="E203" s="90"/>
      <c r="F203" s="5"/>
      <c r="G203" s="6"/>
    </row>
    <row r="204" spans="2:7">
      <c r="B204" s="2"/>
      <c r="C204" s="3"/>
      <c r="D204" s="4"/>
      <c r="E204" s="90"/>
      <c r="F204" s="5"/>
      <c r="G204" s="6"/>
    </row>
    <row r="205" spans="2:7">
      <c r="B205" s="2"/>
      <c r="C205" s="3"/>
      <c r="D205" s="4"/>
      <c r="E205" s="90"/>
      <c r="F205" s="5"/>
      <c r="G205" s="6"/>
    </row>
    <row r="206" spans="2:7">
      <c r="B206" s="2"/>
      <c r="C206" s="3"/>
      <c r="D206" s="4"/>
      <c r="E206" s="90"/>
      <c r="F206" s="5"/>
      <c r="G206" s="6"/>
    </row>
    <row r="207" spans="2:7">
      <c r="B207" s="2"/>
      <c r="C207" s="3"/>
      <c r="D207" s="4"/>
      <c r="E207" s="90"/>
      <c r="F207" s="5"/>
      <c r="G207" s="6"/>
    </row>
    <row r="208" spans="2:7">
      <c r="B208" s="2"/>
      <c r="C208" s="3"/>
      <c r="D208" s="4"/>
      <c r="E208" s="90"/>
      <c r="F208" s="5"/>
      <c r="G208" s="6"/>
    </row>
    <row r="209" spans="2:7">
      <c r="B209" s="2"/>
      <c r="C209" s="3"/>
      <c r="D209" s="4"/>
      <c r="E209" s="90"/>
      <c r="F209" s="5"/>
      <c r="G209" s="6"/>
    </row>
    <row r="210" spans="2:7">
      <c r="B210" s="2"/>
      <c r="C210" s="3"/>
      <c r="D210" s="4"/>
      <c r="E210" s="90"/>
      <c r="F210" s="5"/>
      <c r="G210" s="6"/>
    </row>
    <row r="211" spans="2:7">
      <c r="B211" s="2"/>
      <c r="C211" s="3"/>
      <c r="D211" s="4"/>
      <c r="E211" s="90"/>
      <c r="F211" s="5"/>
      <c r="G211" s="6"/>
    </row>
    <row r="212" spans="2:7">
      <c r="B212" s="2"/>
      <c r="C212" s="3"/>
      <c r="D212" s="4"/>
      <c r="E212" s="90"/>
      <c r="F212" s="5"/>
      <c r="G212" s="6"/>
    </row>
    <row r="213" spans="2:7">
      <c r="B213" s="2"/>
      <c r="C213" s="3"/>
      <c r="D213" s="4"/>
      <c r="E213" s="90"/>
      <c r="F213" s="5"/>
      <c r="G213" s="6"/>
    </row>
    <row r="214" spans="2:7">
      <c r="B214" s="2"/>
      <c r="C214" s="3"/>
      <c r="D214" s="4"/>
      <c r="E214" s="90"/>
      <c r="F214" s="5"/>
      <c r="G214" s="6"/>
    </row>
    <row r="215" spans="2:7">
      <c r="B215" s="2"/>
      <c r="C215" s="3"/>
      <c r="D215" s="4"/>
      <c r="E215" s="90"/>
      <c r="F215" s="5"/>
      <c r="G215" s="6"/>
    </row>
    <row r="216" spans="2:7">
      <c r="B216" s="2"/>
      <c r="C216" s="3"/>
      <c r="D216" s="4"/>
      <c r="E216" s="90"/>
      <c r="F216" s="5"/>
      <c r="G216" s="6"/>
    </row>
    <row r="217" spans="2:7">
      <c r="B217" s="2"/>
      <c r="C217" s="3"/>
      <c r="D217" s="4"/>
      <c r="E217" s="90"/>
      <c r="F217" s="5"/>
      <c r="G217" s="6"/>
    </row>
    <row r="218" spans="2:7">
      <c r="B218" s="2"/>
      <c r="C218" s="3"/>
      <c r="D218" s="4"/>
      <c r="E218" s="90"/>
      <c r="F218" s="5"/>
      <c r="G218" s="6"/>
    </row>
    <row r="219" spans="2:7">
      <c r="B219" s="2"/>
      <c r="C219" s="3"/>
      <c r="D219" s="4"/>
      <c r="E219" s="90"/>
      <c r="F219" s="5"/>
      <c r="G219" s="6"/>
    </row>
    <row r="220" spans="2:7">
      <c r="B220" s="2"/>
      <c r="C220" s="3"/>
      <c r="D220" s="4"/>
      <c r="E220" s="90"/>
      <c r="F220" s="5"/>
      <c r="G220" s="6"/>
    </row>
    <row r="221" spans="2:7">
      <c r="B221" s="2"/>
      <c r="C221" s="3"/>
      <c r="D221" s="4"/>
      <c r="E221" s="90"/>
      <c r="F221" s="5"/>
      <c r="G221" s="6"/>
    </row>
    <row r="222" spans="2:7">
      <c r="B222" s="2"/>
      <c r="C222" s="3"/>
      <c r="D222" s="4"/>
      <c r="E222" s="90"/>
      <c r="F222" s="5"/>
      <c r="G222" s="6"/>
    </row>
    <row r="223" spans="2:7">
      <c r="B223" s="2"/>
      <c r="C223" s="3"/>
      <c r="D223" s="4"/>
      <c r="E223" s="90"/>
      <c r="F223" s="5"/>
      <c r="G223" s="6"/>
    </row>
    <row r="224" spans="2:7">
      <c r="B224" s="2"/>
      <c r="C224" s="3"/>
      <c r="D224" s="4"/>
      <c r="E224" s="90"/>
      <c r="F224" s="5"/>
      <c r="G224" s="6"/>
    </row>
    <row r="225" spans="2:7">
      <c r="B225" s="2"/>
      <c r="C225" s="3"/>
      <c r="D225" s="4"/>
      <c r="E225" s="90"/>
      <c r="F225" s="5"/>
      <c r="G225" s="6"/>
    </row>
    <row r="226" spans="2:7">
      <c r="B226" s="2"/>
      <c r="C226" s="3"/>
      <c r="D226" s="4"/>
      <c r="E226" s="90"/>
      <c r="F226" s="5"/>
      <c r="G226" s="6"/>
    </row>
    <row r="227" spans="2:7">
      <c r="B227" s="2"/>
      <c r="C227" s="3"/>
      <c r="D227" s="4"/>
      <c r="E227" s="90"/>
      <c r="F227" s="5"/>
      <c r="G227" s="6"/>
    </row>
    <row r="228" spans="2:7">
      <c r="B228" s="2"/>
      <c r="C228" s="3"/>
      <c r="D228" s="4"/>
      <c r="E228" s="90"/>
      <c r="F228" s="5"/>
      <c r="G228" s="6"/>
    </row>
    <row r="229" spans="2:7">
      <c r="B229" s="2"/>
      <c r="C229" s="3"/>
      <c r="D229" s="4"/>
      <c r="E229" s="90"/>
      <c r="F229" s="5"/>
      <c r="G229" s="6"/>
    </row>
    <row r="230" spans="2:7">
      <c r="B230" s="2"/>
      <c r="C230" s="3"/>
      <c r="D230" s="4"/>
      <c r="E230" s="90"/>
      <c r="F230" s="5"/>
      <c r="G230" s="6"/>
    </row>
    <row r="231" spans="2:7">
      <c r="B231" s="2"/>
      <c r="C231" s="3"/>
      <c r="D231" s="4"/>
      <c r="E231" s="90"/>
      <c r="F231" s="5"/>
      <c r="G231" s="6"/>
    </row>
    <row r="232" spans="2:7">
      <c r="B232" s="2"/>
      <c r="C232" s="3"/>
      <c r="D232" s="4"/>
      <c r="E232" s="90"/>
      <c r="F232" s="5"/>
      <c r="G232" s="6"/>
    </row>
    <row r="233" spans="2:7">
      <c r="B233" s="2"/>
      <c r="C233" s="3"/>
      <c r="D233" s="4"/>
      <c r="E233" s="90"/>
      <c r="F233" s="5"/>
      <c r="G233" s="6"/>
    </row>
    <row r="234" spans="2:7">
      <c r="B234" s="2"/>
      <c r="C234" s="3"/>
      <c r="D234" s="4"/>
      <c r="E234" s="90"/>
      <c r="F234" s="5"/>
      <c r="G234" s="6"/>
    </row>
    <row r="235" spans="2:7">
      <c r="B235" s="2"/>
      <c r="C235" s="3"/>
      <c r="D235" s="4"/>
      <c r="E235" s="90"/>
      <c r="F235" s="5"/>
      <c r="G235" s="6"/>
    </row>
    <row r="236" spans="2:7">
      <c r="B236" s="2"/>
      <c r="C236" s="3"/>
      <c r="D236" s="4"/>
      <c r="E236" s="90"/>
      <c r="F236" s="5"/>
      <c r="G236" s="6"/>
    </row>
    <row r="237" spans="2:7">
      <c r="B237" s="2"/>
      <c r="C237" s="3"/>
      <c r="D237" s="4"/>
      <c r="E237" s="90"/>
      <c r="F237" s="5"/>
      <c r="G237" s="6"/>
    </row>
    <row r="238" spans="2:7">
      <c r="B238" s="2"/>
      <c r="C238" s="3"/>
      <c r="D238" s="4"/>
      <c r="E238" s="90"/>
      <c r="F238" s="5"/>
      <c r="G238" s="6"/>
    </row>
    <row r="239" spans="2:7">
      <c r="B239" s="2"/>
      <c r="C239" s="3"/>
      <c r="D239" s="4"/>
      <c r="E239" s="90"/>
      <c r="F239" s="5"/>
      <c r="G239" s="6"/>
    </row>
    <row r="240" spans="2:7">
      <c r="B240" s="2"/>
      <c r="C240" s="3"/>
      <c r="D240" s="4"/>
      <c r="E240" s="90"/>
      <c r="F240" s="5"/>
      <c r="G240" s="6"/>
    </row>
    <row r="241" spans="2:7">
      <c r="B241" s="2"/>
      <c r="C241" s="3"/>
      <c r="D241" s="4"/>
      <c r="E241" s="90"/>
      <c r="F241" s="5"/>
      <c r="G241" s="6"/>
    </row>
    <row r="242" spans="2:7">
      <c r="B242" s="2"/>
      <c r="C242" s="3"/>
      <c r="D242" s="4"/>
      <c r="E242" s="90"/>
      <c r="F242" s="5"/>
      <c r="G242" s="6"/>
    </row>
    <row r="243" spans="2:7">
      <c r="B243" s="2"/>
      <c r="C243" s="3"/>
      <c r="D243" s="4"/>
      <c r="E243" s="90"/>
      <c r="F243" s="5"/>
      <c r="G243" s="6"/>
    </row>
    <row r="244" spans="2:7">
      <c r="B244" s="2"/>
      <c r="C244" s="3"/>
      <c r="D244" s="4"/>
      <c r="E244" s="90"/>
      <c r="F244" s="5"/>
      <c r="G244" s="6"/>
    </row>
    <row r="245" spans="2:7">
      <c r="B245" s="2"/>
      <c r="C245" s="3"/>
      <c r="D245" s="4"/>
      <c r="E245" s="90"/>
      <c r="F245" s="5"/>
      <c r="G245" s="6"/>
    </row>
    <row r="246" spans="2:7">
      <c r="B246" s="2"/>
      <c r="C246" s="3"/>
      <c r="D246" s="4"/>
      <c r="E246" s="90"/>
      <c r="F246" s="5"/>
      <c r="G246" s="6"/>
    </row>
    <row r="247" spans="2:7">
      <c r="B247" s="2"/>
      <c r="C247" s="3"/>
      <c r="D247" s="4"/>
      <c r="E247" s="90"/>
      <c r="F247" s="5"/>
      <c r="G247" s="6"/>
    </row>
    <row r="248" spans="2:7">
      <c r="B248" s="2"/>
      <c r="C248" s="3"/>
      <c r="D248" s="4"/>
      <c r="E248" s="90"/>
      <c r="F248" s="5"/>
      <c r="G248" s="6"/>
    </row>
    <row r="249" spans="2:7">
      <c r="B249" s="2"/>
      <c r="C249" s="3"/>
      <c r="D249" s="4"/>
      <c r="E249" s="90"/>
      <c r="F249" s="5"/>
      <c r="G249" s="6"/>
    </row>
    <row r="250" spans="2:7">
      <c r="B250" s="2"/>
      <c r="C250" s="3"/>
      <c r="D250" s="4"/>
      <c r="E250" s="90"/>
      <c r="F250" s="5"/>
      <c r="G250" s="6"/>
    </row>
    <row r="251" spans="2:7">
      <c r="B251" s="2"/>
      <c r="C251" s="3"/>
      <c r="D251" s="4"/>
      <c r="E251" s="90"/>
      <c r="F251" s="5"/>
      <c r="G251" s="6"/>
    </row>
    <row r="252" spans="2:7">
      <c r="B252" s="2"/>
      <c r="C252" s="3"/>
      <c r="D252" s="4"/>
      <c r="E252" s="90"/>
      <c r="F252" s="5"/>
      <c r="G252" s="6"/>
    </row>
    <row r="253" spans="2:7">
      <c r="B253" s="2"/>
      <c r="C253" s="3"/>
      <c r="D253" s="4"/>
      <c r="E253" s="90"/>
      <c r="F253" s="5"/>
      <c r="G253" s="6"/>
    </row>
    <row r="254" spans="2:7">
      <c r="B254" s="2"/>
      <c r="C254" s="3"/>
      <c r="D254" s="4"/>
      <c r="E254" s="90"/>
      <c r="F254" s="5"/>
      <c r="G254" s="6"/>
    </row>
    <row r="255" spans="2:7">
      <c r="B255" s="2"/>
      <c r="C255" s="3"/>
      <c r="D255" s="4"/>
      <c r="E255" s="90"/>
      <c r="F255" s="5"/>
      <c r="G255" s="6"/>
    </row>
    <row r="256" spans="2:7">
      <c r="B256" s="2"/>
      <c r="C256" s="3"/>
      <c r="D256" s="4"/>
      <c r="E256" s="90"/>
      <c r="F256" s="5"/>
      <c r="G256" s="6"/>
    </row>
    <row r="257" spans="2:7">
      <c r="B257" s="2"/>
      <c r="C257" s="3"/>
      <c r="D257" s="4"/>
      <c r="E257" s="90"/>
      <c r="F257" s="5"/>
      <c r="G257" s="6"/>
    </row>
    <row r="258" spans="2:7">
      <c r="B258" s="2"/>
      <c r="C258" s="3"/>
      <c r="D258" s="4"/>
      <c r="E258" s="90"/>
      <c r="F258" s="5"/>
      <c r="G258" s="6"/>
    </row>
    <row r="259" spans="2:7">
      <c r="B259" s="2"/>
      <c r="C259" s="3"/>
      <c r="D259" s="4"/>
      <c r="E259" s="90"/>
      <c r="F259" s="5"/>
      <c r="G259" s="6"/>
    </row>
    <row r="260" spans="2:7">
      <c r="B260" s="2"/>
      <c r="C260" s="3"/>
      <c r="D260" s="4"/>
      <c r="E260" s="90"/>
      <c r="F260" s="5"/>
      <c r="G260" s="6"/>
    </row>
    <row r="261" spans="2:7">
      <c r="B261" s="2"/>
      <c r="C261" s="3"/>
      <c r="D261" s="4"/>
      <c r="E261" s="90"/>
      <c r="F261" s="5"/>
      <c r="G261" s="6"/>
    </row>
    <row r="262" spans="2:7">
      <c r="B262" s="2"/>
      <c r="C262" s="3"/>
      <c r="D262" s="4"/>
      <c r="E262" s="90"/>
      <c r="F262" s="5"/>
      <c r="G262" s="6"/>
    </row>
    <row r="263" spans="2:7">
      <c r="B263" s="2"/>
      <c r="C263" s="3"/>
      <c r="D263" s="4"/>
      <c r="E263" s="90"/>
      <c r="F263" s="5"/>
      <c r="G263" s="6"/>
    </row>
    <row r="264" spans="2:7">
      <c r="B264" s="2"/>
      <c r="C264" s="3"/>
      <c r="D264" s="4"/>
      <c r="E264" s="90"/>
      <c r="F264" s="5"/>
      <c r="G264" s="6"/>
    </row>
    <row r="265" spans="2:7">
      <c r="B265" s="2"/>
      <c r="C265" s="3"/>
      <c r="D265" s="4"/>
      <c r="E265" s="90"/>
      <c r="F265" s="5"/>
      <c r="G265" s="6"/>
    </row>
    <row r="266" spans="2:7">
      <c r="B266" s="2"/>
      <c r="C266" s="3"/>
      <c r="D266" s="4"/>
      <c r="E266" s="90"/>
      <c r="F266" s="5"/>
      <c r="G266" s="6"/>
    </row>
    <row r="267" spans="2:7">
      <c r="B267" s="2"/>
      <c r="C267" s="3"/>
      <c r="D267" s="4"/>
      <c r="E267" s="90"/>
      <c r="F267" s="5"/>
      <c r="G267" s="6"/>
    </row>
    <row r="268" spans="2:7">
      <c r="B268" s="2"/>
      <c r="C268" s="3"/>
      <c r="D268" s="4"/>
      <c r="E268" s="90"/>
      <c r="F268" s="5"/>
      <c r="G268" s="6"/>
    </row>
    <row r="269" spans="2:7">
      <c r="B269" s="2"/>
      <c r="C269" s="3"/>
      <c r="D269" s="4"/>
      <c r="E269" s="90"/>
      <c r="F269" s="5"/>
      <c r="G269" s="6"/>
    </row>
    <row r="270" spans="2:7">
      <c r="B270" s="2"/>
      <c r="C270" s="3"/>
      <c r="D270" s="4"/>
      <c r="E270" s="90"/>
      <c r="F270" s="5"/>
      <c r="G270" s="6"/>
    </row>
    <row r="271" spans="2:7">
      <c r="B271" s="2"/>
      <c r="C271" s="3"/>
      <c r="D271" s="4"/>
      <c r="E271" s="90"/>
      <c r="F271" s="5"/>
      <c r="G271" s="6"/>
    </row>
    <row r="272" spans="2:7">
      <c r="B272" s="2"/>
      <c r="C272" s="3"/>
      <c r="D272" s="4"/>
      <c r="E272" s="90"/>
      <c r="F272" s="5"/>
      <c r="G272" s="6"/>
    </row>
    <row r="273" spans="2:7">
      <c r="B273" s="2"/>
      <c r="C273" s="3"/>
      <c r="D273" s="4"/>
      <c r="E273" s="90"/>
      <c r="F273" s="5"/>
      <c r="G273" s="6"/>
    </row>
    <row r="274" spans="2:7">
      <c r="B274" s="2"/>
      <c r="C274" s="3"/>
      <c r="D274" s="4"/>
      <c r="E274" s="90"/>
      <c r="F274" s="5"/>
      <c r="G274" s="6"/>
    </row>
    <row r="275" spans="2:7">
      <c r="B275" s="2"/>
      <c r="C275" s="3"/>
      <c r="D275" s="4"/>
      <c r="E275" s="90"/>
      <c r="F275" s="5"/>
      <c r="G275" s="6"/>
    </row>
    <row r="276" spans="2:7">
      <c r="B276" s="2"/>
      <c r="C276" s="3"/>
      <c r="D276" s="4"/>
      <c r="E276" s="90"/>
      <c r="F276" s="5"/>
      <c r="G276" s="6"/>
    </row>
    <row r="277" spans="2:7">
      <c r="B277" s="2"/>
      <c r="C277" s="3"/>
      <c r="D277" s="4"/>
      <c r="E277" s="90"/>
      <c r="F277" s="5"/>
      <c r="G277" s="6"/>
    </row>
    <row r="278" spans="2:7">
      <c r="B278" s="2"/>
      <c r="C278" s="3"/>
      <c r="D278" s="4"/>
      <c r="E278" s="90"/>
      <c r="F278" s="5"/>
      <c r="G278" s="6"/>
    </row>
    <row r="279" spans="2:7">
      <c r="B279" s="2"/>
      <c r="C279" s="3"/>
      <c r="D279" s="4"/>
      <c r="E279" s="90"/>
      <c r="F279" s="5"/>
      <c r="G279" s="6"/>
    </row>
    <row r="280" spans="2:7">
      <c r="B280" s="2"/>
      <c r="C280" s="3"/>
      <c r="D280" s="4"/>
      <c r="E280" s="90"/>
      <c r="F280" s="5"/>
      <c r="G280" s="6"/>
    </row>
    <row r="281" spans="2:7">
      <c r="B281" s="2"/>
      <c r="C281" s="3"/>
      <c r="D281" s="4"/>
      <c r="E281" s="90"/>
      <c r="F281" s="5"/>
      <c r="G281" s="6"/>
    </row>
    <row r="282" spans="2:7">
      <c r="B282" s="2"/>
      <c r="C282" s="3"/>
      <c r="D282" s="4"/>
      <c r="E282" s="90"/>
      <c r="F282" s="5"/>
      <c r="G282" s="6"/>
    </row>
    <row r="283" spans="2:7">
      <c r="B283" s="2"/>
      <c r="C283" s="3"/>
      <c r="D283" s="4"/>
      <c r="E283" s="90"/>
      <c r="F283" s="5"/>
      <c r="G283" s="6"/>
    </row>
    <row r="284" spans="2:7">
      <c r="B284" s="2"/>
      <c r="C284" s="3"/>
      <c r="D284" s="4"/>
      <c r="E284" s="90"/>
      <c r="F284" s="5"/>
      <c r="G284" s="6"/>
    </row>
    <row r="285" spans="2:7">
      <c r="B285" s="2"/>
      <c r="C285" s="3"/>
      <c r="D285" s="4"/>
      <c r="E285" s="90"/>
      <c r="F285" s="5"/>
      <c r="G285" s="6"/>
    </row>
    <row r="286" spans="2:7">
      <c r="B286" s="2"/>
      <c r="C286" s="3"/>
      <c r="D286" s="4"/>
      <c r="E286" s="90"/>
      <c r="F286" s="5"/>
      <c r="G286" s="6"/>
    </row>
    <row r="287" spans="2:7">
      <c r="B287" s="2"/>
      <c r="C287" s="3"/>
      <c r="D287" s="4"/>
      <c r="E287" s="90"/>
      <c r="F287" s="5"/>
      <c r="G287" s="6"/>
    </row>
    <row r="288" spans="2:7">
      <c r="B288" s="2"/>
      <c r="C288" s="3"/>
      <c r="D288" s="4"/>
      <c r="E288" s="90"/>
      <c r="F288" s="5"/>
      <c r="G288" s="6"/>
    </row>
    <row r="289" spans="2:7">
      <c r="B289" s="2"/>
      <c r="C289" s="3"/>
      <c r="D289" s="4"/>
      <c r="E289" s="90"/>
      <c r="F289" s="5"/>
      <c r="G289" s="6"/>
    </row>
    <row r="290" spans="2:7">
      <c r="B290" s="2"/>
      <c r="C290" s="3"/>
      <c r="D290" s="4"/>
      <c r="E290" s="90"/>
      <c r="F290" s="5"/>
      <c r="G290" s="6"/>
    </row>
    <row r="291" spans="2:7">
      <c r="B291" s="2"/>
      <c r="C291" s="3"/>
      <c r="D291" s="4"/>
      <c r="E291" s="90"/>
      <c r="F291" s="5"/>
      <c r="G291" s="6"/>
    </row>
    <row r="292" spans="2:7">
      <c r="B292" s="2"/>
      <c r="C292" s="3"/>
      <c r="D292" s="4"/>
      <c r="E292" s="90"/>
      <c r="F292" s="5"/>
      <c r="G292" s="6"/>
    </row>
    <row r="293" spans="2:7">
      <c r="B293" s="2"/>
      <c r="C293" s="3"/>
      <c r="D293" s="4"/>
      <c r="E293" s="90"/>
      <c r="F293" s="5"/>
      <c r="G293" s="6"/>
    </row>
    <row r="294" spans="2:7">
      <c r="B294" s="2"/>
      <c r="C294" s="3"/>
      <c r="D294" s="4"/>
      <c r="E294" s="90"/>
      <c r="F294" s="5"/>
      <c r="G294" s="6"/>
    </row>
    <row r="295" spans="2:7">
      <c r="B295" s="2"/>
      <c r="C295" s="3"/>
      <c r="D295" s="4"/>
      <c r="E295" s="90"/>
      <c r="F295" s="5"/>
      <c r="G295" s="6"/>
    </row>
    <row r="296" spans="2:7">
      <c r="B296" s="2"/>
      <c r="C296" s="3"/>
      <c r="D296" s="4"/>
      <c r="E296" s="90"/>
      <c r="F296" s="5"/>
      <c r="G296" s="6"/>
    </row>
    <row r="297" spans="2:7">
      <c r="B297" s="2"/>
      <c r="C297" s="3"/>
      <c r="D297" s="4"/>
      <c r="E297" s="90"/>
      <c r="F297" s="5"/>
      <c r="G297" s="6"/>
    </row>
    <row r="298" spans="2:7">
      <c r="B298" s="2"/>
      <c r="C298" s="3"/>
      <c r="D298" s="4"/>
      <c r="E298" s="90"/>
      <c r="F298" s="5"/>
      <c r="G298" s="6"/>
    </row>
    <row r="299" spans="2:7">
      <c r="B299" s="2"/>
      <c r="C299" s="3"/>
      <c r="D299" s="4"/>
      <c r="E299" s="90"/>
      <c r="F299" s="5"/>
      <c r="G299" s="6"/>
    </row>
    <row r="300" spans="2:7">
      <c r="B300" s="2"/>
      <c r="C300" s="3"/>
      <c r="D300" s="4"/>
      <c r="E300" s="90"/>
      <c r="F300" s="5"/>
      <c r="G300" s="6"/>
    </row>
    <row r="301" spans="2:7">
      <c r="B301" s="2"/>
      <c r="C301" s="3"/>
      <c r="D301" s="4"/>
      <c r="E301" s="90"/>
      <c r="F301" s="5"/>
      <c r="G301" s="6"/>
    </row>
    <row r="302" spans="2:7">
      <c r="B302" s="2"/>
      <c r="C302" s="3"/>
      <c r="D302" s="4"/>
      <c r="E302" s="90"/>
      <c r="F302" s="5"/>
      <c r="G302" s="6"/>
    </row>
    <row r="303" spans="2:7">
      <c r="B303" s="2"/>
      <c r="C303" s="3"/>
      <c r="D303" s="4"/>
      <c r="E303" s="90"/>
      <c r="F303" s="5"/>
      <c r="G303" s="6"/>
    </row>
    <row r="304" spans="2:7">
      <c r="B304" s="2"/>
      <c r="C304" s="3"/>
      <c r="D304" s="4"/>
      <c r="E304" s="90"/>
      <c r="F304" s="5"/>
      <c r="G304" s="6"/>
    </row>
    <row r="305" spans="2:7">
      <c r="B305" s="2"/>
      <c r="C305" s="3"/>
      <c r="D305" s="4"/>
      <c r="E305" s="90"/>
      <c r="F305" s="5"/>
      <c r="G305" s="6"/>
    </row>
    <row r="306" spans="2:7">
      <c r="B306" s="2"/>
      <c r="C306" s="3"/>
      <c r="D306" s="4"/>
      <c r="E306" s="90"/>
      <c r="F306" s="5"/>
      <c r="G306" s="6"/>
    </row>
    <row r="307" spans="2:7">
      <c r="B307" s="2"/>
      <c r="C307" s="3"/>
      <c r="D307" s="4"/>
      <c r="E307" s="90"/>
      <c r="F307" s="5"/>
      <c r="G307" s="6"/>
    </row>
    <row r="308" spans="2:7">
      <c r="B308" s="2"/>
      <c r="C308" s="3"/>
      <c r="D308" s="4"/>
      <c r="E308" s="90"/>
      <c r="F308" s="5"/>
      <c r="G308" s="6"/>
    </row>
    <row r="309" spans="2:7">
      <c r="B309" s="2"/>
      <c r="C309" s="3"/>
      <c r="D309" s="4"/>
      <c r="E309" s="90"/>
      <c r="F309" s="5"/>
      <c r="G309" s="6"/>
    </row>
    <row r="310" spans="2:7">
      <c r="B310" s="2"/>
      <c r="C310" s="3"/>
      <c r="D310" s="4"/>
      <c r="E310" s="90"/>
      <c r="F310" s="5"/>
      <c r="G310" s="6"/>
    </row>
    <row r="311" spans="2:7">
      <c r="B311" s="2"/>
      <c r="C311" s="3"/>
      <c r="D311" s="4"/>
      <c r="E311" s="90"/>
      <c r="F311" s="5"/>
      <c r="G311" s="6"/>
    </row>
    <row r="312" spans="2:7">
      <c r="B312" s="2"/>
      <c r="C312" s="3"/>
      <c r="D312" s="4"/>
      <c r="E312" s="90"/>
      <c r="F312" s="5"/>
      <c r="G312" s="6"/>
    </row>
    <row r="313" spans="2:7">
      <c r="B313" s="2"/>
      <c r="C313" s="3"/>
      <c r="D313" s="4"/>
      <c r="E313" s="90"/>
      <c r="F313" s="5"/>
      <c r="G313" s="6"/>
    </row>
    <row r="314" spans="2:7">
      <c r="B314" s="2"/>
      <c r="C314" s="3"/>
      <c r="D314" s="4"/>
      <c r="E314" s="90"/>
      <c r="F314" s="5"/>
      <c r="G314" s="6"/>
    </row>
    <row r="315" spans="2:7">
      <c r="B315" s="2"/>
      <c r="C315" s="3"/>
      <c r="D315" s="4"/>
      <c r="E315" s="90"/>
      <c r="F315" s="5"/>
      <c r="G315" s="6"/>
    </row>
    <row r="316" spans="2:7">
      <c r="B316" s="2"/>
      <c r="C316" s="3"/>
      <c r="D316" s="4"/>
      <c r="E316" s="90"/>
      <c r="F316" s="5"/>
      <c r="G316" s="6"/>
    </row>
    <row r="317" spans="2:7">
      <c r="B317" s="2"/>
      <c r="C317" s="3"/>
      <c r="D317" s="4"/>
      <c r="E317" s="90"/>
      <c r="F317" s="5"/>
      <c r="G317" s="6"/>
    </row>
    <row r="318" spans="2:7">
      <c r="B318" s="2"/>
      <c r="C318" s="3"/>
      <c r="D318" s="4"/>
      <c r="E318" s="90"/>
      <c r="F318" s="5"/>
      <c r="G318" s="6"/>
    </row>
    <row r="319" spans="2:7">
      <c r="B319" s="2"/>
      <c r="C319" s="3"/>
      <c r="D319" s="4"/>
      <c r="E319" s="90"/>
      <c r="F319" s="5"/>
      <c r="G319" s="6"/>
    </row>
    <row r="320" spans="2:7">
      <c r="B320" s="2"/>
      <c r="C320" s="3"/>
      <c r="D320" s="4"/>
      <c r="E320" s="90"/>
      <c r="F320" s="5"/>
      <c r="G320" s="6"/>
    </row>
    <row r="321" spans="2:7">
      <c r="B321" s="2"/>
      <c r="C321" s="3"/>
      <c r="D321" s="4"/>
      <c r="E321" s="90"/>
      <c r="F321" s="5"/>
      <c r="G321" s="6"/>
    </row>
    <row r="322" spans="2:7">
      <c r="B322" s="2"/>
      <c r="C322" s="3"/>
      <c r="D322" s="4"/>
      <c r="E322" s="90"/>
      <c r="F322" s="5"/>
      <c r="G322" s="6"/>
    </row>
    <row r="323" spans="2:7">
      <c r="B323" s="2"/>
      <c r="C323" s="3"/>
      <c r="D323" s="4"/>
      <c r="E323" s="90"/>
      <c r="F323" s="5"/>
      <c r="G323" s="6"/>
    </row>
    <row r="324" spans="2:7">
      <c r="B324" s="2"/>
      <c r="C324" s="3"/>
      <c r="D324" s="4"/>
      <c r="E324" s="90"/>
      <c r="F324" s="5"/>
      <c r="G324" s="6"/>
    </row>
    <row r="325" spans="2:7">
      <c r="B325" s="2"/>
      <c r="C325" s="3"/>
      <c r="D325" s="4"/>
      <c r="E325" s="90"/>
      <c r="F325" s="5"/>
      <c r="G325" s="6"/>
    </row>
    <row r="326" spans="2:7">
      <c r="B326" s="2"/>
      <c r="C326" s="3"/>
      <c r="D326" s="4"/>
      <c r="E326" s="90"/>
      <c r="F326" s="5"/>
      <c r="G326" s="6"/>
    </row>
    <row r="327" spans="2:7">
      <c r="B327" s="2"/>
      <c r="C327" s="3"/>
      <c r="D327" s="4"/>
      <c r="E327" s="90"/>
      <c r="F327" s="5"/>
      <c r="G327" s="6"/>
    </row>
    <row r="328" spans="2:7">
      <c r="B328" s="2"/>
      <c r="C328" s="3"/>
      <c r="D328" s="4"/>
      <c r="E328" s="90"/>
      <c r="F328" s="5"/>
      <c r="G328" s="6"/>
    </row>
    <row r="329" spans="2:7">
      <c r="B329" s="2"/>
      <c r="C329" s="3"/>
      <c r="D329" s="4"/>
      <c r="E329" s="90"/>
      <c r="F329" s="5"/>
      <c r="G329" s="6"/>
    </row>
    <row r="330" spans="2:7">
      <c r="B330" s="2"/>
      <c r="C330" s="3"/>
      <c r="D330" s="4"/>
      <c r="E330" s="90"/>
      <c r="F330" s="5"/>
      <c r="G330" s="6"/>
    </row>
    <row r="331" spans="2:7">
      <c r="B331" s="2"/>
      <c r="C331" s="3"/>
      <c r="D331" s="4"/>
      <c r="E331" s="90"/>
      <c r="F331" s="5"/>
      <c r="G331" s="6"/>
    </row>
    <row r="332" spans="2:7">
      <c r="B332" s="2"/>
      <c r="C332" s="3"/>
      <c r="D332" s="4"/>
      <c r="E332" s="90"/>
      <c r="F332" s="5"/>
      <c r="G332" s="6"/>
    </row>
    <row r="333" spans="2:7">
      <c r="B333" s="2"/>
      <c r="C333" s="3"/>
      <c r="D333" s="4"/>
      <c r="E333" s="90"/>
      <c r="F333" s="5"/>
      <c r="G333" s="6"/>
    </row>
    <row r="334" spans="2:7">
      <c r="B334" s="2"/>
      <c r="C334" s="3"/>
      <c r="D334" s="4"/>
      <c r="E334" s="90"/>
      <c r="F334" s="5"/>
      <c r="G334" s="6"/>
    </row>
    <row r="335" spans="2:7">
      <c r="B335" s="2"/>
      <c r="C335" s="3"/>
      <c r="D335" s="4"/>
      <c r="E335" s="90"/>
      <c r="F335" s="5"/>
      <c r="G335" s="6"/>
    </row>
    <row r="336" spans="2:7">
      <c r="B336" s="2"/>
      <c r="C336" s="3"/>
      <c r="D336" s="4"/>
      <c r="E336" s="90"/>
      <c r="F336" s="5"/>
      <c r="G336" s="6"/>
    </row>
    <row r="337" spans="2:7">
      <c r="B337" s="2"/>
      <c r="C337" s="3"/>
      <c r="D337" s="4"/>
      <c r="E337" s="90"/>
      <c r="F337" s="5"/>
      <c r="G337" s="6"/>
    </row>
    <row r="338" spans="2:7">
      <c r="B338" s="2"/>
      <c r="C338" s="3"/>
      <c r="D338" s="4"/>
      <c r="E338" s="90"/>
      <c r="F338" s="5"/>
      <c r="G338" s="6"/>
    </row>
    <row r="339" spans="2:7">
      <c r="B339" s="2"/>
      <c r="C339" s="3"/>
      <c r="D339" s="4"/>
      <c r="E339" s="90"/>
      <c r="F339" s="5"/>
      <c r="G339" s="6"/>
    </row>
    <row r="340" spans="2:7">
      <c r="B340" s="2"/>
      <c r="C340" s="3"/>
      <c r="D340" s="4"/>
      <c r="E340" s="90"/>
      <c r="F340" s="5"/>
      <c r="G340" s="6"/>
    </row>
    <row r="341" spans="2:7">
      <c r="B341" s="2"/>
      <c r="C341" s="3"/>
      <c r="D341" s="4"/>
      <c r="E341" s="90"/>
      <c r="F341" s="5"/>
      <c r="G341" s="6"/>
    </row>
    <row r="342" spans="2:7">
      <c r="B342" s="2"/>
      <c r="C342" s="3"/>
      <c r="D342" s="4"/>
      <c r="E342" s="90"/>
      <c r="F342" s="5"/>
      <c r="G342" s="6"/>
    </row>
    <row r="343" spans="2:7">
      <c r="B343" s="2"/>
      <c r="C343" s="3"/>
      <c r="D343" s="4"/>
      <c r="E343" s="90"/>
      <c r="F343" s="5"/>
      <c r="G343" s="6"/>
    </row>
    <row r="344" spans="2:7">
      <c r="B344" s="2"/>
      <c r="C344" s="3"/>
      <c r="D344" s="4"/>
      <c r="E344" s="90"/>
      <c r="F344" s="5"/>
      <c r="G344" s="6"/>
    </row>
    <row r="345" spans="2:7">
      <c r="B345" s="2"/>
      <c r="C345" s="3"/>
      <c r="D345" s="4"/>
      <c r="E345" s="90"/>
      <c r="F345" s="5"/>
      <c r="G345" s="6"/>
    </row>
    <row r="346" spans="2:7">
      <c r="B346" s="2"/>
      <c r="C346" s="3"/>
      <c r="D346" s="4"/>
      <c r="E346" s="90"/>
      <c r="F346" s="5"/>
      <c r="G346" s="6"/>
    </row>
    <row r="347" spans="2:7">
      <c r="B347" s="2"/>
      <c r="C347" s="3"/>
      <c r="D347" s="4"/>
      <c r="E347" s="90"/>
      <c r="F347" s="5"/>
      <c r="G347" s="6"/>
    </row>
    <row r="348" spans="2:7">
      <c r="B348" s="2"/>
      <c r="C348" s="3"/>
      <c r="D348" s="4"/>
      <c r="E348" s="90"/>
      <c r="F348" s="5"/>
      <c r="G348" s="6"/>
    </row>
    <row r="349" spans="2:7">
      <c r="B349" s="2"/>
      <c r="C349" s="3"/>
      <c r="D349" s="4"/>
      <c r="E349" s="90"/>
      <c r="F349" s="5"/>
      <c r="G349" s="6"/>
    </row>
    <row r="350" spans="2:7">
      <c r="B350" s="2"/>
      <c r="C350" s="3"/>
      <c r="D350" s="4"/>
      <c r="E350" s="90"/>
      <c r="F350" s="5"/>
      <c r="G350" s="6"/>
    </row>
    <row r="351" spans="2:7">
      <c r="B351" s="2"/>
      <c r="C351" s="3"/>
      <c r="D351" s="4"/>
      <c r="E351" s="90"/>
      <c r="F351" s="5"/>
      <c r="G351" s="6"/>
    </row>
    <row r="352" spans="2:7">
      <c r="B352" s="2"/>
      <c r="C352" s="3"/>
      <c r="D352" s="4"/>
      <c r="E352" s="90"/>
      <c r="F352" s="5"/>
      <c r="G352" s="6"/>
    </row>
    <row r="353" spans="2:7">
      <c r="B353" s="2"/>
      <c r="C353" s="3"/>
      <c r="D353" s="4"/>
      <c r="E353" s="90"/>
      <c r="F353" s="5"/>
      <c r="G353" s="6"/>
    </row>
    <row r="354" spans="2:7">
      <c r="B354" s="2"/>
      <c r="C354" s="3"/>
      <c r="D354" s="4"/>
      <c r="E354" s="90"/>
      <c r="F354" s="5"/>
      <c r="G354" s="6"/>
    </row>
    <row r="355" spans="2:7">
      <c r="B355" s="2"/>
      <c r="C355" s="3"/>
      <c r="D355" s="4"/>
      <c r="E355" s="90"/>
      <c r="F355" s="5"/>
      <c r="G355" s="6"/>
    </row>
    <row r="356" spans="2:7">
      <c r="B356" s="2"/>
      <c r="C356" s="3"/>
      <c r="D356" s="4"/>
      <c r="E356" s="90"/>
      <c r="F356" s="5"/>
      <c r="G356" s="6"/>
    </row>
    <row r="357" spans="2:7">
      <c r="B357" s="2"/>
      <c r="C357" s="3"/>
      <c r="D357" s="4"/>
      <c r="E357" s="90"/>
      <c r="F357" s="5"/>
      <c r="G357" s="6"/>
    </row>
    <row r="358" spans="2:7">
      <c r="B358" s="2"/>
      <c r="C358" s="3"/>
      <c r="D358" s="4"/>
      <c r="E358" s="90"/>
      <c r="F358" s="5"/>
      <c r="G358" s="6"/>
    </row>
    <row r="359" spans="2:7">
      <c r="B359" s="2"/>
      <c r="C359" s="3"/>
      <c r="D359" s="4"/>
      <c r="E359" s="90"/>
      <c r="F359" s="5"/>
      <c r="G359" s="6"/>
    </row>
    <row r="360" spans="2:7">
      <c r="B360" s="2"/>
      <c r="C360" s="3"/>
      <c r="D360" s="4"/>
      <c r="E360" s="90"/>
      <c r="F360" s="5"/>
      <c r="G360" s="6"/>
    </row>
    <row r="361" spans="2:7">
      <c r="B361" s="2"/>
      <c r="C361" s="3"/>
      <c r="D361" s="4"/>
      <c r="E361" s="90"/>
      <c r="F361" s="5"/>
      <c r="G361" s="6"/>
    </row>
    <row r="362" spans="2:7">
      <c r="B362" s="2"/>
      <c r="C362" s="3"/>
      <c r="D362" s="4"/>
      <c r="E362" s="90"/>
      <c r="F362" s="5"/>
      <c r="G362" s="6"/>
    </row>
    <row r="363" spans="2:7">
      <c r="B363" s="2"/>
      <c r="C363" s="3"/>
      <c r="D363" s="4"/>
      <c r="E363" s="90"/>
      <c r="F363" s="5"/>
      <c r="G363" s="6"/>
    </row>
    <row r="364" spans="2:7">
      <c r="B364" s="2"/>
      <c r="C364" s="3"/>
      <c r="D364" s="4"/>
      <c r="E364" s="90"/>
      <c r="F364" s="5"/>
      <c r="G364" s="6"/>
    </row>
    <row r="365" spans="2:7">
      <c r="B365" s="2"/>
      <c r="C365" s="3"/>
      <c r="D365" s="4"/>
      <c r="E365" s="90"/>
      <c r="F365" s="5"/>
      <c r="G365" s="6"/>
    </row>
    <row r="366" spans="2:7">
      <c r="B366" s="2"/>
      <c r="C366" s="3"/>
      <c r="D366" s="4"/>
      <c r="E366" s="90"/>
      <c r="F366" s="5"/>
      <c r="G366" s="6"/>
    </row>
    <row r="367" spans="2:7">
      <c r="B367" s="2"/>
      <c r="C367" s="3"/>
      <c r="D367" s="4"/>
      <c r="E367" s="90"/>
      <c r="F367" s="5"/>
      <c r="G367" s="6"/>
    </row>
    <row r="368" spans="2:7">
      <c r="B368" s="2"/>
      <c r="C368" s="3"/>
      <c r="D368" s="4"/>
      <c r="E368" s="90"/>
      <c r="F368" s="5"/>
      <c r="G368" s="6"/>
    </row>
    <row r="369" spans="2:7">
      <c r="B369" s="2"/>
      <c r="C369" s="3"/>
      <c r="D369" s="4"/>
      <c r="E369" s="90"/>
      <c r="F369" s="5"/>
      <c r="G369" s="6"/>
    </row>
    <row r="370" spans="2:7">
      <c r="B370" s="2"/>
      <c r="C370" s="3"/>
      <c r="D370" s="4"/>
      <c r="E370" s="90"/>
      <c r="F370" s="5"/>
      <c r="G370" s="6"/>
    </row>
    <row r="371" spans="2:7">
      <c r="B371" s="2"/>
      <c r="C371" s="3"/>
      <c r="D371" s="4"/>
      <c r="E371" s="90"/>
      <c r="F371" s="5"/>
      <c r="G371" s="6"/>
    </row>
    <row r="372" spans="2:7">
      <c r="B372" s="2"/>
      <c r="C372" s="3"/>
      <c r="D372" s="4"/>
      <c r="E372" s="90"/>
      <c r="F372" s="5"/>
      <c r="G372" s="6"/>
    </row>
    <row r="373" spans="2:7">
      <c r="B373" s="2"/>
      <c r="C373" s="3"/>
      <c r="D373" s="4"/>
      <c r="E373" s="90"/>
      <c r="F373" s="5"/>
      <c r="G373" s="6"/>
    </row>
    <row r="374" spans="2:7">
      <c r="B374" s="2"/>
      <c r="C374" s="3"/>
      <c r="D374" s="4"/>
      <c r="E374" s="90"/>
      <c r="F374" s="5"/>
      <c r="G374" s="6"/>
    </row>
    <row r="375" spans="2:7">
      <c r="B375" s="2"/>
      <c r="C375" s="3"/>
      <c r="D375" s="4"/>
      <c r="E375" s="90"/>
      <c r="F375" s="5"/>
      <c r="G375" s="6"/>
    </row>
    <row r="376" spans="2:7">
      <c r="B376" s="2"/>
      <c r="C376" s="3"/>
      <c r="D376" s="4"/>
      <c r="E376" s="90"/>
      <c r="F376" s="5"/>
      <c r="G376" s="6"/>
    </row>
    <row r="377" spans="2:7">
      <c r="B377" s="2"/>
      <c r="C377" s="3"/>
      <c r="D377" s="4"/>
      <c r="E377" s="90"/>
      <c r="F377" s="5"/>
      <c r="G377" s="6"/>
    </row>
    <row r="378" spans="2:7">
      <c r="B378" s="2"/>
      <c r="C378" s="3"/>
      <c r="D378" s="4"/>
      <c r="E378" s="90"/>
      <c r="F378" s="5"/>
      <c r="G378" s="6"/>
    </row>
    <row r="379" spans="2:7">
      <c r="B379" s="2"/>
      <c r="C379" s="3"/>
      <c r="D379" s="4"/>
      <c r="E379" s="90"/>
      <c r="F379" s="5"/>
      <c r="G379" s="6"/>
    </row>
    <row r="380" spans="2:7">
      <c r="B380" s="2"/>
      <c r="C380" s="3"/>
      <c r="D380" s="4"/>
      <c r="E380" s="90"/>
      <c r="F380" s="5"/>
      <c r="G380" s="6"/>
    </row>
    <row r="381" spans="2:7">
      <c r="B381" s="2"/>
      <c r="C381" s="3"/>
      <c r="D381" s="4"/>
      <c r="E381" s="90"/>
      <c r="F381" s="5"/>
      <c r="G381" s="6"/>
    </row>
    <row r="382" spans="2:7">
      <c r="B382" s="2"/>
      <c r="C382" s="3"/>
      <c r="D382" s="4"/>
      <c r="E382" s="90"/>
      <c r="F382" s="5"/>
      <c r="G382" s="6"/>
    </row>
    <row r="383" spans="2:7">
      <c r="B383" s="2"/>
      <c r="C383" s="3"/>
      <c r="D383" s="4"/>
      <c r="E383" s="90"/>
      <c r="F383" s="5"/>
      <c r="G383" s="6"/>
    </row>
    <row r="384" spans="2:7">
      <c r="B384" s="2"/>
      <c r="C384" s="3"/>
      <c r="D384" s="4"/>
      <c r="E384" s="90"/>
      <c r="F384" s="5"/>
      <c r="G384" s="6"/>
    </row>
    <row r="385" spans="2:7">
      <c r="B385" s="2"/>
      <c r="C385" s="3"/>
      <c r="D385" s="4"/>
      <c r="E385" s="90"/>
      <c r="F385" s="5"/>
      <c r="G385" s="6"/>
    </row>
    <row r="386" spans="2:7">
      <c r="B386" s="2"/>
      <c r="C386" s="3"/>
      <c r="D386" s="4"/>
      <c r="E386" s="90"/>
      <c r="F386" s="5"/>
      <c r="G386" s="6"/>
    </row>
    <row r="387" spans="2:7">
      <c r="B387" s="2"/>
      <c r="C387" s="3"/>
      <c r="D387" s="4"/>
      <c r="E387" s="90"/>
      <c r="F387" s="5"/>
      <c r="G387" s="6"/>
    </row>
  </sheetData>
  <pageMargins left="0.7" right="0.7" top="0.75" bottom="0.75" header="0.3" footer="0.3"/>
  <pageSetup paperSize="9" scale="85" orientation="portrait" horizontalDpi="300" verticalDpi="300" r:id="rId1"/>
  <headerFooter differentFirst="1">
    <oddFooter>&amp;RPage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508"/>
  <sheetViews>
    <sheetView topLeftCell="A1264" zoomScale="106" zoomScaleNormal="106" workbookViewId="0">
      <selection activeCell="B792" sqref="B792:H792"/>
    </sheetView>
  </sheetViews>
  <sheetFormatPr defaultColWidth="9" defaultRowHeight="12.5"/>
  <cols>
    <col min="2" max="2" width="19.90625" customWidth="1"/>
    <col min="3" max="3" width="9.08984375" style="167"/>
    <col min="4" max="5" width="9.08984375" style="168"/>
    <col min="6" max="6" width="9.08984375" style="169"/>
  </cols>
  <sheetData>
    <row r="1" spans="1:8" ht="15.5">
      <c r="A1" s="217" t="s">
        <v>20</v>
      </c>
      <c r="B1" s="218" t="s">
        <v>21</v>
      </c>
      <c r="C1" s="218" t="s">
        <v>22</v>
      </c>
      <c r="D1" s="218"/>
      <c r="E1" s="218"/>
      <c r="F1" s="218"/>
      <c r="G1" s="171"/>
      <c r="H1" s="172"/>
    </row>
    <row r="2" spans="1:8" ht="15">
      <c r="A2" s="217"/>
      <c r="B2" s="218"/>
      <c r="C2" s="170" t="s">
        <v>23</v>
      </c>
      <c r="D2" s="173" t="s">
        <v>24</v>
      </c>
      <c r="E2" s="173" t="s">
        <v>25</v>
      </c>
      <c r="F2" s="173" t="s">
        <v>26</v>
      </c>
      <c r="G2" s="174" t="s">
        <v>27</v>
      </c>
      <c r="H2" s="175" t="s">
        <v>28</v>
      </c>
    </row>
    <row r="3" spans="1:8" ht="92.25" customHeight="1">
      <c r="A3" s="37" t="s">
        <v>29</v>
      </c>
      <c r="B3" s="214" t="s">
        <v>30</v>
      </c>
      <c r="C3" s="214"/>
      <c r="D3" s="214"/>
      <c r="E3" s="214"/>
      <c r="F3" s="214"/>
      <c r="G3" s="214"/>
      <c r="H3" s="215"/>
    </row>
    <row r="4" spans="1:8" ht="13">
      <c r="A4" s="176"/>
      <c r="B4" s="70" t="s">
        <v>31</v>
      </c>
      <c r="C4" s="177"/>
      <c r="D4" s="178"/>
      <c r="E4" s="178"/>
      <c r="F4" s="179"/>
      <c r="G4" s="176"/>
      <c r="H4" s="176"/>
    </row>
    <row r="5" spans="1:8">
      <c r="A5" s="176"/>
      <c r="B5" s="71" t="s">
        <v>32</v>
      </c>
      <c r="C5" s="177">
        <v>1</v>
      </c>
      <c r="D5" s="178">
        <v>5.1100000000000003</v>
      </c>
      <c r="E5" s="178"/>
      <c r="F5" s="179">
        <v>4.2</v>
      </c>
      <c r="G5" s="176"/>
      <c r="H5" s="176"/>
    </row>
    <row r="6" spans="1:8">
      <c r="A6" s="176"/>
      <c r="B6" s="71" t="s">
        <v>33</v>
      </c>
      <c r="C6" s="177">
        <v>1</v>
      </c>
      <c r="D6" s="178">
        <v>27.5</v>
      </c>
      <c r="E6" s="178"/>
      <c r="F6" s="179">
        <v>4.2</v>
      </c>
      <c r="G6" s="176"/>
      <c r="H6" s="176"/>
    </row>
    <row r="7" spans="1:8">
      <c r="A7" s="176"/>
      <c r="B7" s="71" t="s">
        <v>34</v>
      </c>
      <c r="C7" s="177">
        <v>1</v>
      </c>
      <c r="D7" s="178">
        <v>24.97</v>
      </c>
      <c r="E7" s="178"/>
      <c r="F7" s="179">
        <v>4.2</v>
      </c>
      <c r="G7" s="176"/>
      <c r="H7" s="176"/>
    </row>
    <row r="8" spans="1:8">
      <c r="A8" s="176"/>
      <c r="B8" s="71" t="s">
        <v>35</v>
      </c>
      <c r="C8" s="177">
        <v>1</v>
      </c>
      <c r="D8" s="178">
        <v>9.17</v>
      </c>
      <c r="E8" s="178"/>
      <c r="F8" s="179">
        <v>4.2</v>
      </c>
      <c r="G8" s="176"/>
      <c r="H8" s="176"/>
    </row>
    <row r="9" spans="1:8">
      <c r="A9" s="176"/>
      <c r="B9" s="71" t="s">
        <v>36</v>
      </c>
      <c r="C9" s="177">
        <v>1</v>
      </c>
      <c r="D9" s="178">
        <v>4.4400000000000004</v>
      </c>
      <c r="E9" s="178"/>
      <c r="F9" s="179">
        <v>4.2</v>
      </c>
      <c r="G9" s="176"/>
      <c r="H9" s="176"/>
    </row>
    <row r="10" spans="1:8">
      <c r="A10" s="176"/>
      <c r="B10" s="71" t="s">
        <v>37</v>
      </c>
      <c r="C10" s="177">
        <v>1</v>
      </c>
      <c r="D10" s="178">
        <v>2.42</v>
      </c>
      <c r="E10" s="178"/>
      <c r="F10" s="179">
        <v>4.2</v>
      </c>
      <c r="G10" s="176"/>
      <c r="H10" s="176"/>
    </row>
    <row r="11" spans="1:8">
      <c r="A11" s="176"/>
      <c r="B11" s="71" t="s">
        <v>38</v>
      </c>
      <c r="C11" s="177">
        <v>1</v>
      </c>
      <c r="D11" s="178">
        <f>2.6+0.82</f>
        <v>3.42</v>
      </c>
      <c r="E11" s="178"/>
      <c r="F11" s="179">
        <v>4.2</v>
      </c>
      <c r="G11" s="176"/>
      <c r="H11" s="176"/>
    </row>
    <row r="12" spans="1:8">
      <c r="A12" s="176"/>
      <c r="B12" s="71" t="s">
        <v>39</v>
      </c>
      <c r="C12" s="177">
        <v>1</v>
      </c>
      <c r="D12" s="178">
        <v>3.6</v>
      </c>
      <c r="E12" s="178"/>
      <c r="F12" s="179">
        <v>4.2</v>
      </c>
      <c r="G12" s="176"/>
      <c r="H12" s="176"/>
    </row>
    <row r="13" spans="1:8">
      <c r="A13" s="176"/>
      <c r="B13" s="71" t="s">
        <v>40</v>
      </c>
      <c r="C13" s="177">
        <v>1</v>
      </c>
      <c r="D13" s="178">
        <v>18.45</v>
      </c>
      <c r="E13" s="178"/>
      <c r="F13" s="179">
        <v>4.2</v>
      </c>
      <c r="G13" s="176"/>
      <c r="H13" s="176"/>
    </row>
    <row r="14" spans="1:8">
      <c r="A14" s="176"/>
      <c r="B14" s="176"/>
      <c r="C14" s="177"/>
      <c r="D14" s="178"/>
      <c r="E14" s="178"/>
      <c r="F14" s="179"/>
      <c r="G14" s="176"/>
      <c r="H14" s="176"/>
    </row>
    <row r="15" spans="1:8">
      <c r="A15" s="176"/>
      <c r="B15" s="71" t="s">
        <v>41</v>
      </c>
      <c r="C15" s="177">
        <v>2</v>
      </c>
      <c r="D15" s="178">
        <v>3.17</v>
      </c>
      <c r="E15" s="178"/>
      <c r="F15" s="179">
        <v>4.2</v>
      </c>
      <c r="G15" s="176"/>
      <c r="H15" s="176"/>
    </row>
    <row r="16" spans="1:8">
      <c r="A16" s="176"/>
      <c r="B16" s="71" t="s">
        <v>42</v>
      </c>
      <c r="C16" s="177">
        <v>2</v>
      </c>
      <c r="D16" s="178">
        <v>15.8</v>
      </c>
      <c r="E16" s="178"/>
      <c r="F16" s="179">
        <v>4.2</v>
      </c>
      <c r="G16" s="176"/>
      <c r="H16" s="176"/>
    </row>
    <row r="17" spans="1:8">
      <c r="A17" s="176"/>
      <c r="B17" s="71" t="s">
        <v>43</v>
      </c>
      <c r="C17" s="177">
        <v>1</v>
      </c>
      <c r="D17" s="9">
        <f>3.3+1.62</f>
        <v>4.92</v>
      </c>
      <c r="E17" s="178"/>
      <c r="F17" s="179">
        <v>4.2</v>
      </c>
      <c r="G17" s="176"/>
      <c r="H17" s="176"/>
    </row>
    <row r="18" spans="1:8">
      <c r="A18" s="176"/>
      <c r="B18" s="71" t="s">
        <v>44</v>
      </c>
      <c r="C18" s="177">
        <v>2</v>
      </c>
      <c r="D18" s="178">
        <v>6.05</v>
      </c>
      <c r="E18" s="178"/>
      <c r="F18" s="179">
        <v>4.2</v>
      </c>
      <c r="G18" s="176"/>
      <c r="H18" s="176"/>
    </row>
    <row r="19" spans="1:8">
      <c r="A19" s="176"/>
      <c r="B19" s="71" t="s">
        <v>45</v>
      </c>
      <c r="C19" s="177">
        <v>1</v>
      </c>
      <c r="D19" s="178">
        <v>12.28</v>
      </c>
      <c r="E19" s="178"/>
      <c r="F19" s="179">
        <v>4.2</v>
      </c>
      <c r="G19" s="176"/>
      <c r="H19" s="176"/>
    </row>
    <row r="20" spans="1:8">
      <c r="A20" s="176"/>
      <c r="B20" s="71" t="s">
        <v>46</v>
      </c>
      <c r="C20" s="177">
        <v>2</v>
      </c>
      <c r="D20" s="178">
        <v>11.15</v>
      </c>
      <c r="E20" s="178"/>
      <c r="F20" s="179">
        <v>4.2</v>
      </c>
      <c r="G20" s="176"/>
      <c r="H20" s="176"/>
    </row>
    <row r="21" spans="1:8">
      <c r="A21" s="176"/>
      <c r="B21" s="71" t="s">
        <v>37</v>
      </c>
      <c r="C21" s="177">
        <v>1</v>
      </c>
      <c r="D21" s="178">
        <v>2.2999999999999998</v>
      </c>
      <c r="E21" s="178"/>
      <c r="F21" s="179">
        <v>4.2</v>
      </c>
      <c r="G21" s="176"/>
      <c r="H21" s="176"/>
    </row>
    <row r="22" spans="1:8">
      <c r="A22" s="176"/>
      <c r="B22" s="71" t="s">
        <v>47</v>
      </c>
      <c r="C22" s="177">
        <v>2</v>
      </c>
      <c r="D22" s="178">
        <v>11.15</v>
      </c>
      <c r="E22" s="178"/>
      <c r="F22" s="179">
        <v>4.2</v>
      </c>
      <c r="G22" s="176"/>
      <c r="H22" s="176"/>
    </row>
    <row r="23" spans="1:8">
      <c r="A23" s="176"/>
      <c r="B23" s="71" t="s">
        <v>48</v>
      </c>
      <c r="C23" s="177">
        <v>1</v>
      </c>
      <c r="D23" s="178">
        <v>2.23</v>
      </c>
      <c r="E23" s="178"/>
      <c r="F23" s="179">
        <v>4.2</v>
      </c>
      <c r="G23" s="176"/>
      <c r="H23" s="176"/>
    </row>
    <row r="24" spans="1:8">
      <c r="A24" s="176"/>
      <c r="B24" s="71" t="s">
        <v>49</v>
      </c>
      <c r="C24" s="177">
        <v>1</v>
      </c>
      <c r="D24" s="178">
        <f>2.05+2.44</f>
        <v>4.49</v>
      </c>
      <c r="E24" s="178"/>
      <c r="F24" s="179">
        <v>4.2</v>
      </c>
      <c r="G24" s="176"/>
      <c r="H24" s="176"/>
    </row>
    <row r="25" spans="1:8">
      <c r="A25" s="176"/>
      <c r="B25" s="176"/>
      <c r="C25" s="177"/>
      <c r="D25" s="178"/>
      <c r="E25" s="178"/>
      <c r="F25" s="179"/>
      <c r="G25" s="176"/>
      <c r="H25" s="176"/>
    </row>
    <row r="26" spans="1:8">
      <c r="A26" s="176"/>
      <c r="B26" s="176"/>
      <c r="C26" s="177"/>
      <c r="D26" s="178"/>
      <c r="E26" s="178"/>
      <c r="F26" s="179"/>
      <c r="G26" s="176"/>
      <c r="H26" s="176"/>
    </row>
    <row r="27" spans="1:8">
      <c r="A27" s="176"/>
      <c r="B27" s="176"/>
      <c r="C27" s="177"/>
      <c r="D27" s="178"/>
      <c r="E27" s="178"/>
      <c r="F27" s="179"/>
      <c r="G27" s="176"/>
      <c r="H27" s="176"/>
    </row>
    <row r="28" spans="1:8" ht="13">
      <c r="A28" s="176"/>
      <c r="B28" s="70" t="s">
        <v>50</v>
      </c>
      <c r="C28" s="177"/>
      <c r="D28" s="178"/>
      <c r="E28" s="178"/>
      <c r="F28" s="179"/>
      <c r="G28" s="176"/>
      <c r="H28" s="176"/>
    </row>
    <row r="29" spans="1:8" ht="13">
      <c r="A29" s="176"/>
      <c r="B29" s="70" t="s">
        <v>51</v>
      </c>
      <c r="C29" s="177"/>
      <c r="D29" s="178"/>
      <c r="E29" s="178"/>
      <c r="F29" s="179"/>
      <c r="G29" s="176"/>
      <c r="H29" s="176"/>
    </row>
    <row r="30" spans="1:8">
      <c r="A30" s="176"/>
      <c r="B30" s="71" t="s">
        <v>52</v>
      </c>
      <c r="C30" s="177">
        <v>2</v>
      </c>
      <c r="D30" s="178">
        <v>6.84</v>
      </c>
      <c r="E30" s="178"/>
      <c r="F30" s="179">
        <v>4.2</v>
      </c>
      <c r="G30" s="176"/>
      <c r="H30" s="176"/>
    </row>
    <row r="31" spans="1:8">
      <c r="A31" s="176"/>
      <c r="B31" s="71" t="s">
        <v>53</v>
      </c>
      <c r="C31" s="177">
        <v>2</v>
      </c>
      <c r="D31" s="178">
        <v>3.3</v>
      </c>
      <c r="E31" s="178"/>
      <c r="F31" s="179">
        <v>4.2</v>
      </c>
      <c r="G31" s="176"/>
      <c r="H31" s="176"/>
    </row>
    <row r="32" spans="1:8">
      <c r="A32" s="176"/>
      <c r="B32" s="71" t="s">
        <v>54</v>
      </c>
      <c r="C32" s="177">
        <v>1</v>
      </c>
      <c r="D32" s="178">
        <v>2</v>
      </c>
      <c r="E32" s="178"/>
      <c r="F32" s="179">
        <v>4.2</v>
      </c>
      <c r="G32" s="176"/>
      <c r="H32" s="176"/>
    </row>
    <row r="33" spans="1:8">
      <c r="A33" s="176"/>
      <c r="B33" s="71" t="s">
        <v>55</v>
      </c>
      <c r="C33" s="177">
        <v>1</v>
      </c>
      <c r="D33" s="178">
        <f>0.88+0.32+0.32</f>
        <v>1.52</v>
      </c>
      <c r="E33" s="178"/>
      <c r="F33" s="179">
        <v>4.2</v>
      </c>
      <c r="G33" s="176"/>
      <c r="H33" s="176"/>
    </row>
    <row r="34" spans="1:8">
      <c r="A34" s="176"/>
      <c r="B34" s="71" t="s">
        <v>56</v>
      </c>
      <c r="C34" s="177">
        <v>1</v>
      </c>
      <c r="D34" s="178">
        <v>1.8</v>
      </c>
      <c r="E34" s="178"/>
      <c r="F34" s="179">
        <v>4.2</v>
      </c>
      <c r="G34" s="176"/>
      <c r="H34" s="176"/>
    </row>
    <row r="35" spans="1:8">
      <c r="A35" s="176"/>
      <c r="B35" s="71" t="s">
        <v>57</v>
      </c>
      <c r="C35" s="177">
        <v>1</v>
      </c>
      <c r="D35" s="178">
        <v>4.07</v>
      </c>
      <c r="E35" s="178"/>
      <c r="F35" s="179">
        <v>4.2</v>
      </c>
      <c r="G35" s="176"/>
      <c r="H35" s="176"/>
    </row>
    <row r="36" spans="1:8">
      <c r="A36" s="176"/>
      <c r="B36" s="71" t="s">
        <v>58</v>
      </c>
      <c r="C36" s="177">
        <v>1</v>
      </c>
      <c r="D36" s="178">
        <v>5.53</v>
      </c>
      <c r="E36" s="178"/>
      <c r="F36" s="179">
        <v>4.2</v>
      </c>
      <c r="G36" s="176"/>
      <c r="H36" s="176"/>
    </row>
    <row r="37" spans="1:8">
      <c r="A37" s="176"/>
      <c r="B37" s="71" t="s">
        <v>59</v>
      </c>
      <c r="C37" s="177">
        <v>1</v>
      </c>
      <c r="D37" s="178">
        <v>67.569999999999993</v>
      </c>
      <c r="E37" s="178"/>
      <c r="F37" s="179">
        <v>4.2</v>
      </c>
      <c r="G37" s="176"/>
      <c r="H37" s="176"/>
    </row>
    <row r="38" spans="1:8">
      <c r="A38" s="176"/>
      <c r="B38" s="180" t="s">
        <v>60</v>
      </c>
      <c r="C38" s="181">
        <v>28</v>
      </c>
      <c r="D38" s="182">
        <v>0.6</v>
      </c>
      <c r="E38" s="182"/>
      <c r="F38" s="183">
        <v>4.2</v>
      </c>
      <c r="G38" s="176"/>
      <c r="H38" s="176"/>
    </row>
    <row r="39" spans="1:8">
      <c r="A39" s="176"/>
      <c r="B39" s="180" t="s">
        <v>61</v>
      </c>
      <c r="C39" s="181">
        <v>3</v>
      </c>
      <c r="D39" s="182">
        <v>3.67</v>
      </c>
      <c r="E39" s="182"/>
      <c r="F39" s="183">
        <v>4.2</v>
      </c>
      <c r="G39" s="176"/>
      <c r="H39" s="176"/>
    </row>
    <row r="40" spans="1:8">
      <c r="A40" s="176"/>
      <c r="B40" s="71" t="s">
        <v>62</v>
      </c>
      <c r="C40" s="177">
        <v>4</v>
      </c>
      <c r="D40" s="178">
        <v>4.5999999999999996</v>
      </c>
      <c r="E40" s="178"/>
      <c r="F40" s="179">
        <v>4.2</v>
      </c>
      <c r="G40" s="176"/>
      <c r="H40" s="176"/>
    </row>
    <row r="41" spans="1:8">
      <c r="A41" s="176"/>
      <c r="B41" s="71" t="s">
        <v>63</v>
      </c>
      <c r="C41" s="177">
        <v>1</v>
      </c>
      <c r="D41" s="178">
        <v>4.05</v>
      </c>
      <c r="E41" s="178"/>
      <c r="F41" s="179">
        <v>4.2</v>
      </c>
      <c r="G41" s="176"/>
      <c r="H41" s="176"/>
    </row>
    <row r="42" spans="1:8">
      <c r="A42" s="176"/>
      <c r="B42" s="71" t="s">
        <v>64</v>
      </c>
      <c r="C42" s="177">
        <v>1</v>
      </c>
      <c r="D42" s="178">
        <v>4.05</v>
      </c>
      <c r="E42" s="178"/>
      <c r="F42" s="179">
        <v>4.2</v>
      </c>
      <c r="G42" s="176"/>
      <c r="H42" s="176"/>
    </row>
    <row r="43" spans="1:8">
      <c r="A43" s="176"/>
      <c r="B43" s="71" t="s">
        <v>65</v>
      </c>
      <c r="C43" s="177">
        <v>1</v>
      </c>
      <c r="D43" s="178">
        <v>4.05</v>
      </c>
      <c r="E43" s="178"/>
      <c r="F43" s="179">
        <v>4.2</v>
      </c>
      <c r="G43" s="176"/>
      <c r="H43" s="176"/>
    </row>
    <row r="44" spans="1:8">
      <c r="A44" s="176"/>
      <c r="B44" s="71" t="s">
        <v>66</v>
      </c>
      <c r="C44" s="177">
        <v>1</v>
      </c>
      <c r="D44" s="178">
        <v>4.05</v>
      </c>
      <c r="E44" s="178"/>
      <c r="F44" s="179">
        <v>4.2</v>
      </c>
      <c r="G44" s="176"/>
      <c r="H44" s="176"/>
    </row>
    <row r="45" spans="1:8">
      <c r="A45" s="176"/>
      <c r="B45" s="71" t="s">
        <v>67</v>
      </c>
      <c r="C45" s="177">
        <v>1</v>
      </c>
      <c r="D45" s="178">
        <v>4.05</v>
      </c>
      <c r="E45" s="178"/>
      <c r="F45" s="179">
        <v>4.2</v>
      </c>
      <c r="G45" s="176"/>
      <c r="H45" s="176"/>
    </row>
    <row r="46" spans="1:8">
      <c r="A46" s="176"/>
      <c r="B46" s="71" t="s">
        <v>68</v>
      </c>
      <c r="C46" s="177">
        <v>1</v>
      </c>
      <c r="D46" s="178">
        <v>4.05</v>
      </c>
      <c r="E46" s="178"/>
      <c r="F46" s="179">
        <v>4.2</v>
      </c>
      <c r="G46" s="176"/>
      <c r="H46" s="176"/>
    </row>
    <row r="47" spans="1:8">
      <c r="A47" s="176"/>
      <c r="B47" s="71" t="s">
        <v>69</v>
      </c>
      <c r="C47" s="177">
        <v>1</v>
      </c>
      <c r="D47" s="178">
        <v>8.9</v>
      </c>
      <c r="E47" s="178"/>
      <c r="F47" s="179">
        <v>4.2</v>
      </c>
      <c r="G47" s="176"/>
      <c r="H47" s="176"/>
    </row>
    <row r="48" spans="1:8">
      <c r="A48" s="176"/>
      <c r="B48" s="71" t="s">
        <v>70</v>
      </c>
      <c r="C48" s="177">
        <v>1</v>
      </c>
      <c r="D48" s="178">
        <v>4.3</v>
      </c>
      <c r="E48" s="178"/>
      <c r="F48" s="179">
        <v>4.2</v>
      </c>
      <c r="G48" s="176"/>
      <c r="H48" s="176"/>
    </row>
    <row r="49" spans="1:9">
      <c r="A49" s="176"/>
      <c r="B49" s="71" t="s">
        <v>71</v>
      </c>
      <c r="C49" s="177">
        <v>3</v>
      </c>
      <c r="D49" s="178">
        <v>4.05</v>
      </c>
      <c r="E49" s="178"/>
      <c r="F49" s="179">
        <v>4.2</v>
      </c>
      <c r="G49" s="176"/>
      <c r="H49" s="176"/>
      <c r="I49">
        <f>78-28-3</f>
        <v>47</v>
      </c>
    </row>
    <row r="50" spans="1:9">
      <c r="A50" s="176"/>
      <c r="B50" s="71" t="s">
        <v>72</v>
      </c>
      <c r="C50" s="177">
        <v>1</v>
      </c>
      <c r="D50" s="178">
        <v>2.7</v>
      </c>
      <c r="E50" s="178"/>
      <c r="F50" s="179">
        <v>4.2</v>
      </c>
      <c r="G50" s="176"/>
      <c r="H50" s="176"/>
    </row>
    <row r="51" spans="1:9">
      <c r="A51" s="176"/>
      <c r="B51" s="71" t="s">
        <v>73</v>
      </c>
      <c r="C51" s="177">
        <v>1</v>
      </c>
      <c r="D51" s="178">
        <v>3.7749999999999999</v>
      </c>
      <c r="E51" s="178"/>
      <c r="F51" s="179">
        <v>4.2</v>
      </c>
      <c r="G51" s="176"/>
      <c r="H51" s="176"/>
    </row>
    <row r="52" spans="1:9">
      <c r="A52" s="176"/>
      <c r="B52" s="71" t="s">
        <v>74</v>
      </c>
      <c r="C52" s="177">
        <v>1</v>
      </c>
      <c r="D52" s="178">
        <v>4.125</v>
      </c>
      <c r="E52" s="178"/>
      <c r="F52" s="179">
        <v>4.2</v>
      </c>
      <c r="G52" s="176"/>
      <c r="H52" s="176"/>
    </row>
    <row r="53" spans="1:9">
      <c r="A53" s="176"/>
      <c r="B53" s="71" t="s">
        <v>75</v>
      </c>
      <c r="C53" s="177">
        <v>1</v>
      </c>
      <c r="D53" s="178">
        <v>3.97</v>
      </c>
      <c r="E53" s="178"/>
      <c r="F53" s="179">
        <v>4.2</v>
      </c>
      <c r="G53" s="176"/>
      <c r="H53" s="176"/>
    </row>
    <row r="54" spans="1:9">
      <c r="A54" s="176"/>
      <c r="B54" s="71" t="s">
        <v>76</v>
      </c>
      <c r="C54" s="177">
        <v>1</v>
      </c>
      <c r="D54" s="178">
        <v>5.07</v>
      </c>
      <c r="E54" s="178"/>
      <c r="F54" s="179">
        <v>4.2</v>
      </c>
      <c r="G54" s="176"/>
      <c r="H54" s="176"/>
    </row>
    <row r="55" spans="1:9">
      <c r="A55" s="176"/>
      <c r="B55" s="71" t="s">
        <v>76</v>
      </c>
      <c r="C55" s="177">
        <v>1</v>
      </c>
      <c r="D55" s="178">
        <v>2.1</v>
      </c>
      <c r="E55" s="178"/>
      <c r="F55" s="179">
        <v>4.2</v>
      </c>
      <c r="G55" s="176"/>
      <c r="H55" s="176"/>
    </row>
    <row r="56" spans="1:9">
      <c r="A56" s="176"/>
      <c r="B56" s="71" t="s">
        <v>77</v>
      </c>
      <c r="C56" s="177">
        <v>1</v>
      </c>
      <c r="D56" s="178">
        <v>4.24</v>
      </c>
      <c r="E56" s="178"/>
      <c r="F56" s="179">
        <v>4.2</v>
      </c>
      <c r="G56" s="176"/>
      <c r="H56" s="176"/>
    </row>
    <row r="57" spans="1:9">
      <c r="A57" s="176"/>
      <c r="B57" s="71" t="s">
        <v>78</v>
      </c>
      <c r="C57" s="177">
        <v>2</v>
      </c>
      <c r="D57" s="178">
        <v>5.0199999999999996</v>
      </c>
      <c r="E57" s="178"/>
      <c r="F57" s="179">
        <v>4.2</v>
      </c>
      <c r="G57" s="176"/>
      <c r="H57" s="176"/>
    </row>
    <row r="58" spans="1:9">
      <c r="A58" s="176"/>
      <c r="B58" s="71" t="s">
        <v>79</v>
      </c>
      <c r="C58" s="177">
        <v>2</v>
      </c>
      <c r="D58" s="178">
        <v>3.57</v>
      </c>
      <c r="E58" s="178"/>
      <c r="F58" s="179">
        <v>4.2</v>
      </c>
      <c r="G58" s="176"/>
      <c r="H58" s="176"/>
    </row>
    <row r="59" spans="1:9">
      <c r="A59" s="176"/>
      <c r="B59" s="71" t="s">
        <v>80</v>
      </c>
      <c r="C59" s="177">
        <v>1</v>
      </c>
      <c r="D59" s="178">
        <v>10.06</v>
      </c>
      <c r="E59" s="178"/>
      <c r="F59" s="179">
        <v>4.2</v>
      </c>
      <c r="G59" s="176"/>
      <c r="H59" s="176"/>
    </row>
    <row r="60" spans="1:9">
      <c r="A60" s="176"/>
      <c r="B60" s="71" t="s">
        <v>81</v>
      </c>
      <c r="C60" s="177">
        <v>2</v>
      </c>
      <c r="D60" s="9">
        <f>2.06+0.25</f>
        <v>2.31</v>
      </c>
      <c r="E60" s="178"/>
      <c r="F60" s="179">
        <v>4.2</v>
      </c>
      <c r="G60" s="176"/>
      <c r="H60" s="176"/>
    </row>
    <row r="61" spans="1:9">
      <c r="A61" s="176"/>
      <c r="B61" s="71" t="s">
        <v>72</v>
      </c>
      <c r="C61" s="177">
        <v>1</v>
      </c>
      <c r="D61" s="178">
        <v>2.6</v>
      </c>
      <c r="E61" s="178"/>
      <c r="F61" s="179">
        <v>4.2</v>
      </c>
      <c r="G61" s="176"/>
      <c r="H61" s="176"/>
    </row>
    <row r="62" spans="1:9">
      <c r="A62" s="176"/>
      <c r="B62" s="71" t="s">
        <v>38</v>
      </c>
      <c r="C62" s="177">
        <v>1</v>
      </c>
      <c r="D62" s="178">
        <f>2.6+0.82</f>
        <v>3.42</v>
      </c>
      <c r="E62" s="178"/>
      <c r="F62" s="179">
        <v>4.2</v>
      </c>
      <c r="G62" s="176"/>
      <c r="H62" s="176"/>
    </row>
    <row r="63" spans="1:9">
      <c r="A63" s="176"/>
      <c r="B63" s="71" t="s">
        <v>39</v>
      </c>
      <c r="C63" s="177">
        <v>1</v>
      </c>
      <c r="D63" s="178">
        <v>3.6</v>
      </c>
      <c r="E63" s="178"/>
      <c r="F63" s="179">
        <v>4.2</v>
      </c>
      <c r="G63" s="176"/>
      <c r="H63" s="176"/>
    </row>
    <row r="64" spans="1:9">
      <c r="A64" s="176"/>
      <c r="B64" s="71" t="s">
        <v>48</v>
      </c>
      <c r="C64" s="177">
        <v>1</v>
      </c>
      <c r="D64" s="178">
        <v>2.23</v>
      </c>
      <c r="E64" s="178"/>
      <c r="F64" s="179">
        <v>4.2</v>
      </c>
      <c r="G64" s="176"/>
      <c r="H64" s="176"/>
    </row>
    <row r="65" spans="1:8">
      <c r="A65" s="176"/>
      <c r="B65" s="71" t="s">
        <v>82</v>
      </c>
      <c r="C65" s="177">
        <v>1</v>
      </c>
      <c r="D65" s="178">
        <v>4.79</v>
      </c>
      <c r="E65" s="178"/>
      <c r="F65" s="179">
        <v>4.2</v>
      </c>
      <c r="G65" s="176"/>
      <c r="H65" s="176"/>
    </row>
    <row r="66" spans="1:8">
      <c r="A66" s="176"/>
      <c r="B66" s="71" t="s">
        <v>83</v>
      </c>
      <c r="C66" s="177">
        <v>1</v>
      </c>
      <c r="D66" s="178">
        <v>4.2</v>
      </c>
      <c r="E66" s="178"/>
      <c r="F66" s="179">
        <v>4.2</v>
      </c>
      <c r="G66" s="176"/>
      <c r="H66" s="176"/>
    </row>
    <row r="67" spans="1:8">
      <c r="A67" s="176"/>
      <c r="B67" s="71" t="s">
        <v>84</v>
      </c>
      <c r="C67" s="177">
        <v>1</v>
      </c>
      <c r="D67" s="178">
        <v>17.16</v>
      </c>
      <c r="E67" s="178"/>
      <c r="F67" s="179">
        <v>4.2</v>
      </c>
      <c r="G67" s="176"/>
      <c r="H67" s="176"/>
    </row>
    <row r="68" spans="1:8">
      <c r="A68" s="176"/>
      <c r="B68" s="71" t="s">
        <v>85</v>
      </c>
      <c r="C68" s="177">
        <v>1</v>
      </c>
      <c r="D68" s="178">
        <v>8.77</v>
      </c>
      <c r="E68" s="178"/>
      <c r="F68" s="179">
        <v>4.2</v>
      </c>
      <c r="G68" s="176"/>
      <c r="H68" s="176"/>
    </row>
    <row r="69" spans="1:8" ht="13">
      <c r="A69" s="176"/>
      <c r="B69" s="70" t="s">
        <v>86</v>
      </c>
      <c r="C69" s="177"/>
      <c r="D69" s="178"/>
      <c r="E69" s="178"/>
      <c r="F69" s="179"/>
      <c r="G69" s="176"/>
      <c r="H69" s="176"/>
    </row>
    <row r="70" spans="1:8">
      <c r="A70" s="176"/>
      <c r="B70" s="71" t="s">
        <v>87</v>
      </c>
      <c r="C70" s="177">
        <v>1</v>
      </c>
      <c r="D70" s="178">
        <v>13.2</v>
      </c>
      <c r="E70" s="178"/>
      <c r="F70" s="179">
        <v>4.2</v>
      </c>
      <c r="G70" s="176"/>
      <c r="H70" s="176"/>
    </row>
    <row r="71" spans="1:8">
      <c r="A71" s="176"/>
      <c r="B71" s="71" t="s">
        <v>88</v>
      </c>
      <c r="C71" s="177">
        <v>1</v>
      </c>
      <c r="D71" s="178">
        <v>8.6999999999999993</v>
      </c>
      <c r="E71" s="178"/>
      <c r="F71" s="179">
        <v>4.2</v>
      </c>
      <c r="G71" s="176"/>
      <c r="H71" s="176"/>
    </row>
    <row r="72" spans="1:8">
      <c r="A72" s="176"/>
      <c r="B72" s="71" t="s">
        <v>89</v>
      </c>
      <c r="C72" s="177">
        <v>2</v>
      </c>
      <c r="D72" s="178">
        <v>9</v>
      </c>
      <c r="E72" s="178"/>
      <c r="F72" s="179">
        <v>4.2</v>
      </c>
      <c r="G72" s="176"/>
      <c r="H72" s="176"/>
    </row>
    <row r="73" spans="1:8">
      <c r="A73" s="176"/>
      <c r="B73" s="71" t="s">
        <v>90</v>
      </c>
      <c r="C73" s="177">
        <v>2</v>
      </c>
      <c r="D73" s="178">
        <v>4.17</v>
      </c>
      <c r="E73" s="178"/>
      <c r="F73" s="179">
        <v>4.2</v>
      </c>
      <c r="G73" s="176"/>
      <c r="H73" s="176"/>
    </row>
    <row r="74" spans="1:8">
      <c r="A74" s="176"/>
      <c r="B74" s="71" t="s">
        <v>91</v>
      </c>
      <c r="C74" s="177">
        <v>2</v>
      </c>
      <c r="D74" s="178">
        <v>12.12</v>
      </c>
      <c r="E74" s="178"/>
      <c r="F74" s="179">
        <v>4.2</v>
      </c>
      <c r="G74" s="176"/>
      <c r="H74" s="176"/>
    </row>
    <row r="75" spans="1:8">
      <c r="A75" s="176"/>
      <c r="B75" s="176" t="s">
        <v>92</v>
      </c>
      <c r="C75" s="177">
        <v>4</v>
      </c>
      <c r="D75" s="178">
        <v>11.4</v>
      </c>
      <c r="E75" s="178"/>
      <c r="F75" s="179">
        <v>4.2</v>
      </c>
      <c r="G75" s="176"/>
      <c r="H75" s="176"/>
    </row>
    <row r="76" spans="1:8">
      <c r="A76" s="176"/>
      <c r="B76" s="176" t="s">
        <v>93</v>
      </c>
      <c r="C76" s="177">
        <v>1</v>
      </c>
      <c r="D76" s="178">
        <v>8.4700000000000006</v>
      </c>
      <c r="E76" s="178"/>
      <c r="F76" s="179">
        <v>4.2</v>
      </c>
      <c r="G76" s="176"/>
      <c r="H76" s="176"/>
    </row>
    <row r="77" spans="1:8">
      <c r="A77" s="176"/>
      <c r="B77" s="71" t="s">
        <v>94</v>
      </c>
      <c r="C77" s="177">
        <v>4</v>
      </c>
      <c r="D77" s="178">
        <v>11.36</v>
      </c>
      <c r="E77" s="178"/>
      <c r="F77" s="179">
        <v>4.2</v>
      </c>
      <c r="G77" s="176"/>
      <c r="H77" s="176"/>
    </row>
    <row r="78" spans="1:8">
      <c r="A78" s="176"/>
      <c r="B78" s="71" t="s">
        <v>72</v>
      </c>
      <c r="C78" s="177">
        <v>1</v>
      </c>
      <c r="D78" s="178">
        <v>2.1</v>
      </c>
      <c r="E78" s="178"/>
      <c r="F78" s="179">
        <v>4.2</v>
      </c>
      <c r="G78" s="176"/>
      <c r="H78" s="176"/>
    </row>
    <row r="79" spans="1:8">
      <c r="A79" s="176"/>
      <c r="B79" s="184" t="s">
        <v>95</v>
      </c>
      <c r="C79" s="181">
        <v>1</v>
      </c>
      <c r="D79" s="182">
        <f>1.42+3.3</f>
        <v>4.72</v>
      </c>
      <c r="E79" s="182"/>
      <c r="F79" s="183"/>
      <c r="G79" s="176"/>
      <c r="H79" s="176"/>
    </row>
    <row r="80" spans="1:8">
      <c r="A80" s="176"/>
      <c r="B80" s="176" t="s">
        <v>96</v>
      </c>
      <c r="C80" s="177">
        <v>1</v>
      </c>
      <c r="D80" s="178">
        <v>11.28</v>
      </c>
      <c r="E80" s="178"/>
      <c r="F80" s="179">
        <v>4.2</v>
      </c>
      <c r="G80" s="176"/>
      <c r="H80" s="176"/>
    </row>
    <row r="81" spans="1:8">
      <c r="A81" s="176"/>
      <c r="B81" s="176" t="s">
        <v>97</v>
      </c>
      <c r="C81" s="177">
        <v>4</v>
      </c>
      <c r="D81" s="178">
        <v>10.94</v>
      </c>
      <c r="E81" s="178"/>
      <c r="F81" s="179">
        <v>4.2</v>
      </c>
      <c r="G81" s="176"/>
      <c r="H81" s="176"/>
    </row>
    <row r="82" spans="1:8">
      <c r="A82" s="176"/>
      <c r="B82" s="176" t="s">
        <v>89</v>
      </c>
      <c r="C82" s="177">
        <v>4</v>
      </c>
      <c r="D82" s="178">
        <v>2</v>
      </c>
      <c r="E82" s="178"/>
      <c r="F82" s="179">
        <v>4.2</v>
      </c>
      <c r="G82" s="176"/>
      <c r="H82" s="176"/>
    </row>
    <row r="83" spans="1:8">
      <c r="A83" s="176"/>
      <c r="B83" s="71" t="s">
        <v>98</v>
      </c>
      <c r="C83" s="177">
        <v>2</v>
      </c>
      <c r="D83" s="178">
        <v>5</v>
      </c>
      <c r="E83" s="178"/>
      <c r="F83" s="179">
        <v>4.2</v>
      </c>
      <c r="G83" s="176"/>
      <c r="H83" s="176"/>
    </row>
    <row r="84" spans="1:8">
      <c r="A84" s="176"/>
      <c r="B84" s="71" t="s">
        <v>99</v>
      </c>
      <c r="C84" s="177">
        <v>2</v>
      </c>
      <c r="D84" s="178">
        <v>12.83</v>
      </c>
      <c r="E84" s="178"/>
      <c r="F84" s="179">
        <v>4.2</v>
      </c>
      <c r="G84" s="176"/>
      <c r="H84" s="176"/>
    </row>
    <row r="85" spans="1:8">
      <c r="A85" s="176"/>
      <c r="B85" s="176"/>
      <c r="C85" s="177"/>
      <c r="D85" s="178"/>
      <c r="E85" s="178"/>
      <c r="F85" s="179"/>
      <c r="G85" s="176"/>
      <c r="H85" s="176"/>
    </row>
    <row r="86" spans="1:8" ht="13">
      <c r="A86" s="176"/>
      <c r="B86" s="70" t="s">
        <v>100</v>
      </c>
      <c r="C86" s="177"/>
      <c r="D86" s="178"/>
      <c r="E86" s="178"/>
      <c r="F86" s="179"/>
      <c r="G86" s="176"/>
      <c r="H86" s="176"/>
    </row>
    <row r="87" spans="1:8">
      <c r="A87" s="176"/>
      <c r="B87" s="71" t="s">
        <v>101</v>
      </c>
      <c r="C87" s="177">
        <v>-4</v>
      </c>
      <c r="D87" s="178">
        <v>1.2</v>
      </c>
      <c r="E87" s="178"/>
      <c r="F87" s="178">
        <v>2.4</v>
      </c>
      <c r="G87" s="176"/>
      <c r="H87" s="176"/>
    </row>
    <row r="88" spans="1:8">
      <c r="A88" s="176"/>
      <c r="B88" s="71" t="s">
        <v>29</v>
      </c>
      <c r="C88" s="177">
        <v>-3</v>
      </c>
      <c r="D88" s="178">
        <v>1</v>
      </c>
      <c r="E88" s="178"/>
      <c r="F88" s="178">
        <v>2.4</v>
      </c>
      <c r="G88" s="176"/>
      <c r="H88" s="176"/>
    </row>
    <row r="89" spans="1:8">
      <c r="A89" s="176"/>
      <c r="B89" s="71" t="s">
        <v>102</v>
      </c>
      <c r="C89" s="177">
        <v>-5</v>
      </c>
      <c r="D89" s="178">
        <v>2</v>
      </c>
      <c r="E89" s="178"/>
      <c r="F89" s="178">
        <v>2.4</v>
      </c>
      <c r="G89" s="176"/>
      <c r="H89" s="176"/>
    </row>
    <row r="90" spans="1:8">
      <c r="A90" s="176"/>
      <c r="B90" s="71" t="s">
        <v>103</v>
      </c>
      <c r="C90" s="177">
        <v>-4</v>
      </c>
      <c r="D90" s="178">
        <v>1.2</v>
      </c>
      <c r="E90" s="178"/>
      <c r="F90" s="178">
        <v>2.4</v>
      </c>
      <c r="G90" s="176"/>
      <c r="H90" s="176"/>
    </row>
    <row r="91" spans="1:8">
      <c r="A91" s="176"/>
      <c r="B91" s="71" t="s">
        <v>104</v>
      </c>
      <c r="C91" s="177">
        <v>-11</v>
      </c>
      <c r="D91" s="178">
        <v>2.8</v>
      </c>
      <c r="E91" s="178"/>
      <c r="F91" s="178">
        <v>3.3</v>
      </c>
      <c r="G91" s="176"/>
      <c r="H91" s="176"/>
    </row>
    <row r="92" spans="1:8">
      <c r="A92" s="176"/>
      <c r="B92" s="71" t="s">
        <v>105</v>
      </c>
      <c r="C92" s="177">
        <v>-3</v>
      </c>
      <c r="D92" s="178">
        <v>4.3</v>
      </c>
      <c r="E92" s="178"/>
      <c r="F92" s="178">
        <v>3.3</v>
      </c>
      <c r="G92" s="176"/>
      <c r="H92" s="176"/>
    </row>
    <row r="93" spans="1:8">
      <c r="A93" s="176"/>
      <c r="B93" s="71" t="s">
        <v>106</v>
      </c>
      <c r="C93" s="29" t="s">
        <v>107</v>
      </c>
      <c r="D93" s="178">
        <v>4.05</v>
      </c>
      <c r="E93" s="178"/>
      <c r="F93" s="178">
        <v>3.3</v>
      </c>
      <c r="G93" s="176"/>
      <c r="H93" s="176"/>
    </row>
    <row r="94" spans="1:8">
      <c r="A94" s="176"/>
      <c r="B94" s="71" t="s">
        <v>108</v>
      </c>
      <c r="C94" s="177">
        <v>-2</v>
      </c>
      <c r="D94" s="178">
        <v>0.8</v>
      </c>
      <c r="E94" s="178"/>
      <c r="F94" s="178">
        <v>2.4</v>
      </c>
      <c r="G94" s="176"/>
      <c r="H94" s="176"/>
    </row>
    <row r="95" spans="1:8">
      <c r="A95" s="176"/>
      <c r="B95" s="71" t="s">
        <v>109</v>
      </c>
      <c r="C95" s="177">
        <v>-1</v>
      </c>
      <c r="D95" s="178">
        <v>7.97</v>
      </c>
      <c r="E95" s="178"/>
      <c r="F95" s="178">
        <v>3.3</v>
      </c>
      <c r="G95" s="176"/>
      <c r="H95" s="176"/>
    </row>
    <row r="96" spans="1:8">
      <c r="A96" s="176"/>
      <c r="B96" s="71" t="s">
        <v>110</v>
      </c>
      <c r="C96" s="177">
        <v>-2</v>
      </c>
      <c r="D96" s="178">
        <v>6.6</v>
      </c>
      <c r="E96" s="178"/>
      <c r="F96" s="178">
        <v>3.3</v>
      </c>
      <c r="G96" s="176"/>
      <c r="H96" s="176"/>
    </row>
    <row r="97" spans="1:8">
      <c r="A97" s="176"/>
      <c r="B97" s="71" t="s">
        <v>111</v>
      </c>
      <c r="C97" s="29" t="s">
        <v>107</v>
      </c>
      <c r="D97" s="178">
        <v>6.44</v>
      </c>
      <c r="E97" s="178"/>
      <c r="F97" s="178">
        <v>3.3</v>
      </c>
      <c r="G97" s="176"/>
      <c r="H97" s="176"/>
    </row>
    <row r="98" spans="1:8">
      <c r="A98" s="176"/>
      <c r="B98" s="71" t="s">
        <v>112</v>
      </c>
      <c r="C98" s="177">
        <v>-2</v>
      </c>
      <c r="D98" s="178">
        <v>4.2</v>
      </c>
      <c r="E98" s="178"/>
      <c r="F98" s="178">
        <v>3.3</v>
      </c>
      <c r="G98" s="176"/>
      <c r="H98" s="176"/>
    </row>
    <row r="99" spans="1:8">
      <c r="A99" s="176"/>
      <c r="B99" s="71" t="s">
        <v>113</v>
      </c>
      <c r="C99" s="29" t="s">
        <v>107</v>
      </c>
      <c r="D99" s="178">
        <v>2.9</v>
      </c>
      <c r="E99" s="178"/>
      <c r="F99" s="178">
        <v>3.3</v>
      </c>
      <c r="G99" s="176"/>
      <c r="H99" s="176"/>
    </row>
    <row r="100" spans="1:8">
      <c r="A100" s="176"/>
      <c r="B100" s="71" t="s">
        <v>114</v>
      </c>
      <c r="C100" s="29" t="s">
        <v>107</v>
      </c>
      <c r="D100" s="178">
        <v>4</v>
      </c>
      <c r="E100" s="178"/>
      <c r="F100" s="178">
        <v>3.3</v>
      </c>
      <c r="G100" s="176"/>
      <c r="H100" s="176"/>
    </row>
    <row r="101" spans="1:8">
      <c r="A101" s="176"/>
      <c r="B101" s="71" t="s">
        <v>115</v>
      </c>
      <c r="C101" s="29" t="s">
        <v>107</v>
      </c>
      <c r="D101" s="178">
        <v>6.06</v>
      </c>
      <c r="E101" s="178"/>
      <c r="F101" s="178">
        <v>3.3</v>
      </c>
      <c r="G101" s="176"/>
      <c r="H101" s="176"/>
    </row>
    <row r="102" spans="1:8">
      <c r="A102" s="176"/>
      <c r="B102" s="71" t="s">
        <v>116</v>
      </c>
      <c r="C102" s="177">
        <v>-1</v>
      </c>
      <c r="D102" s="178">
        <v>1.6</v>
      </c>
      <c r="E102" s="178"/>
      <c r="F102" s="178">
        <v>0.9</v>
      </c>
      <c r="G102" s="176"/>
      <c r="H102" s="176"/>
    </row>
    <row r="103" spans="1:8">
      <c r="A103" s="176"/>
      <c r="B103" s="71" t="s">
        <v>117</v>
      </c>
      <c r="C103" s="177">
        <v>-1</v>
      </c>
      <c r="D103" s="178">
        <v>2.6</v>
      </c>
      <c r="E103" s="178"/>
      <c r="F103" s="178">
        <v>0.9</v>
      </c>
      <c r="G103" s="176"/>
      <c r="H103" s="176"/>
    </row>
    <row r="104" spans="1:8">
      <c r="A104" s="176"/>
      <c r="B104" s="71" t="s">
        <v>118</v>
      </c>
      <c r="C104" s="177">
        <v>-2</v>
      </c>
      <c r="D104" s="178">
        <v>1.45</v>
      </c>
      <c r="E104" s="178"/>
      <c r="F104" s="178">
        <v>0.9</v>
      </c>
      <c r="G104" s="176"/>
      <c r="H104" s="176"/>
    </row>
    <row r="105" spans="1:8">
      <c r="A105" s="176"/>
      <c r="B105" s="71" t="s">
        <v>119</v>
      </c>
      <c r="C105" s="29" t="s">
        <v>107</v>
      </c>
      <c r="D105" s="178">
        <v>3.25</v>
      </c>
      <c r="E105" s="178"/>
      <c r="F105" s="178">
        <v>0.9</v>
      </c>
      <c r="G105" s="176"/>
      <c r="H105" s="176"/>
    </row>
    <row r="106" spans="1:8">
      <c r="A106" s="176"/>
      <c r="B106" s="71" t="s">
        <v>120</v>
      </c>
      <c r="C106" s="177">
        <v>-3</v>
      </c>
      <c r="D106" s="178">
        <v>3.74</v>
      </c>
      <c r="E106" s="178"/>
      <c r="F106" s="178">
        <v>3.3</v>
      </c>
      <c r="G106" s="176"/>
      <c r="H106" s="176"/>
    </row>
    <row r="107" spans="1:8">
      <c r="A107" s="176"/>
      <c r="B107" s="71" t="s">
        <v>121</v>
      </c>
      <c r="C107" s="29" t="s">
        <v>107</v>
      </c>
      <c r="D107" s="178">
        <v>3.1</v>
      </c>
      <c r="E107" s="178"/>
      <c r="F107" s="178">
        <v>1.5</v>
      </c>
      <c r="G107" s="176"/>
      <c r="H107" s="176"/>
    </row>
    <row r="108" spans="1:8">
      <c r="A108" s="176"/>
      <c r="B108" s="71" t="s">
        <v>122</v>
      </c>
      <c r="C108" s="29" t="s">
        <v>107</v>
      </c>
      <c r="D108" s="178">
        <v>4.05</v>
      </c>
      <c r="E108" s="178"/>
      <c r="F108" s="178">
        <v>3.3</v>
      </c>
      <c r="G108" s="176"/>
      <c r="H108" s="176"/>
    </row>
    <row r="109" spans="1:8">
      <c r="A109" s="176"/>
      <c r="B109" s="71" t="s">
        <v>123</v>
      </c>
      <c r="C109" s="29" t="s">
        <v>107</v>
      </c>
      <c r="D109" s="178">
        <v>4.05</v>
      </c>
      <c r="E109" s="178"/>
      <c r="F109" s="178">
        <v>2.4</v>
      </c>
      <c r="G109" s="176"/>
      <c r="H109" s="176"/>
    </row>
    <row r="110" spans="1:8">
      <c r="A110" s="176"/>
      <c r="B110" s="71" t="s">
        <v>124</v>
      </c>
      <c r="C110" s="177">
        <v>-15</v>
      </c>
      <c r="D110" s="178">
        <v>2</v>
      </c>
      <c r="E110" s="178"/>
      <c r="F110" s="178">
        <v>3</v>
      </c>
      <c r="G110" s="176"/>
      <c r="H110" s="176"/>
    </row>
    <row r="111" spans="1:8">
      <c r="A111" s="176"/>
      <c r="B111" s="71" t="s">
        <v>125</v>
      </c>
      <c r="C111" s="177">
        <v>-1</v>
      </c>
      <c r="D111" s="178">
        <v>0.7</v>
      </c>
      <c r="E111" s="178"/>
      <c r="F111" s="178">
        <v>3</v>
      </c>
      <c r="G111" s="176"/>
      <c r="H111" s="176"/>
    </row>
    <row r="112" spans="1:8">
      <c r="A112" s="176"/>
      <c r="B112" s="71" t="s">
        <v>126</v>
      </c>
      <c r="C112" s="29" t="s">
        <v>107</v>
      </c>
      <c r="D112" s="178">
        <v>3.9</v>
      </c>
      <c r="E112" s="178"/>
      <c r="F112" s="178">
        <v>3.3</v>
      </c>
      <c r="G112" s="176"/>
      <c r="H112" s="176"/>
    </row>
    <row r="113" spans="1:10">
      <c r="A113" s="176"/>
      <c r="B113" s="71" t="s">
        <v>127</v>
      </c>
      <c r="C113" s="177">
        <v>-5</v>
      </c>
      <c r="D113" s="178">
        <v>4.2</v>
      </c>
      <c r="E113" s="178"/>
      <c r="F113" s="178">
        <v>2.7</v>
      </c>
      <c r="G113" s="176"/>
      <c r="H113" s="176"/>
    </row>
    <row r="114" spans="1:10">
      <c r="A114" s="176"/>
      <c r="B114" s="71" t="s">
        <v>128</v>
      </c>
      <c r="C114" s="177">
        <v>-3</v>
      </c>
      <c r="D114" s="178">
        <v>1.2</v>
      </c>
      <c r="E114" s="178"/>
      <c r="F114" s="178">
        <v>3.3</v>
      </c>
      <c r="G114" s="176"/>
      <c r="H114" s="176"/>
    </row>
    <row r="115" spans="1:10">
      <c r="A115" s="176"/>
      <c r="B115" s="71" t="s">
        <v>129</v>
      </c>
      <c r="C115" s="29" t="s">
        <v>107</v>
      </c>
      <c r="D115" s="178">
        <v>3</v>
      </c>
      <c r="E115" s="178"/>
      <c r="F115" s="178">
        <v>3.3</v>
      </c>
      <c r="G115" s="176"/>
      <c r="H115" s="176"/>
    </row>
    <row r="116" spans="1:10">
      <c r="A116" s="176"/>
      <c r="B116" s="71" t="s">
        <v>130</v>
      </c>
      <c r="C116" s="29" t="s">
        <v>107</v>
      </c>
      <c r="D116" s="178">
        <v>1.5</v>
      </c>
      <c r="E116" s="178"/>
      <c r="F116" s="178">
        <v>3</v>
      </c>
      <c r="G116" s="176"/>
      <c r="H116" s="176"/>
    </row>
    <row r="117" spans="1:10">
      <c r="A117" s="176"/>
      <c r="B117" s="71" t="s">
        <v>131</v>
      </c>
      <c r="C117" s="29" t="s">
        <v>107</v>
      </c>
      <c r="D117" s="178">
        <v>1.5</v>
      </c>
      <c r="E117" s="178"/>
      <c r="F117" s="178">
        <v>1.5</v>
      </c>
      <c r="G117" s="176"/>
      <c r="H117" s="176"/>
    </row>
    <row r="118" spans="1:10">
      <c r="A118" s="176"/>
      <c r="B118" s="71" t="s">
        <v>132</v>
      </c>
      <c r="C118" s="29" t="s">
        <v>107</v>
      </c>
      <c r="D118" s="178">
        <v>0.6</v>
      </c>
      <c r="E118" s="178"/>
      <c r="F118" s="178">
        <v>1.8</v>
      </c>
      <c r="G118" s="176"/>
      <c r="H118" s="176"/>
    </row>
    <row r="119" spans="1:10">
      <c r="A119" s="176"/>
      <c r="B119" s="71" t="s">
        <v>133</v>
      </c>
      <c r="C119" s="177">
        <v>-3</v>
      </c>
      <c r="D119" s="178">
        <v>0.9</v>
      </c>
      <c r="E119" s="178"/>
      <c r="F119" s="178">
        <v>1.5</v>
      </c>
      <c r="G119" s="176"/>
      <c r="H119" s="176"/>
    </row>
    <row r="120" spans="1:10">
      <c r="A120" s="176"/>
      <c r="B120" s="71" t="s">
        <v>134</v>
      </c>
      <c r="C120" s="29" t="s">
        <v>107</v>
      </c>
      <c r="D120" s="178">
        <v>0.85</v>
      </c>
      <c r="E120" s="178"/>
      <c r="F120" s="178">
        <v>1.8</v>
      </c>
      <c r="G120" s="176"/>
      <c r="H120" s="176"/>
    </row>
    <row r="121" spans="1:10">
      <c r="A121" s="176"/>
      <c r="B121" s="71" t="s">
        <v>135</v>
      </c>
      <c r="C121" s="29" t="s">
        <v>107</v>
      </c>
      <c r="D121" s="178">
        <v>0.89</v>
      </c>
      <c r="E121" s="178"/>
      <c r="F121" s="178">
        <v>1.8</v>
      </c>
      <c r="G121" s="176"/>
      <c r="H121" s="176"/>
    </row>
    <row r="122" spans="1:10">
      <c r="A122" s="176"/>
      <c r="B122" s="71" t="s">
        <v>136</v>
      </c>
      <c r="C122" s="177">
        <v>-2</v>
      </c>
      <c r="D122" s="178">
        <v>0.9</v>
      </c>
      <c r="E122" s="178"/>
      <c r="F122" s="179">
        <v>2.1</v>
      </c>
      <c r="G122" s="176"/>
      <c r="H122" s="176"/>
    </row>
    <row r="123" spans="1:10">
      <c r="A123" s="176"/>
      <c r="B123" s="176"/>
      <c r="C123" s="177"/>
      <c r="D123" s="178"/>
      <c r="E123" s="178"/>
      <c r="F123" s="179"/>
      <c r="G123" s="176"/>
      <c r="H123" s="176"/>
    </row>
    <row r="124" spans="1:10" ht="13">
      <c r="A124" s="176"/>
      <c r="B124" s="70" t="s">
        <v>137</v>
      </c>
      <c r="C124" s="177"/>
      <c r="D124" s="178"/>
      <c r="E124" s="178"/>
      <c r="F124" s="179"/>
      <c r="G124" s="176"/>
      <c r="H124" s="176"/>
    </row>
    <row r="125" spans="1:10">
      <c r="A125" s="176"/>
      <c r="B125" s="71" t="s">
        <v>101</v>
      </c>
      <c r="C125" s="177">
        <v>2</v>
      </c>
      <c r="D125" s="185">
        <v>4</v>
      </c>
      <c r="E125" s="178">
        <v>1.8</v>
      </c>
      <c r="F125" s="178">
        <v>0.3</v>
      </c>
      <c r="G125" s="176"/>
      <c r="H125" s="176"/>
      <c r="J125" s="186"/>
    </row>
    <row r="126" spans="1:10">
      <c r="A126" s="176"/>
      <c r="B126" s="71" t="s">
        <v>29</v>
      </c>
      <c r="C126" s="177">
        <v>2</v>
      </c>
      <c r="D126" s="185">
        <v>3</v>
      </c>
      <c r="E126" s="178">
        <v>1.6</v>
      </c>
      <c r="F126" s="178">
        <v>0.3</v>
      </c>
      <c r="G126" s="176"/>
      <c r="H126" s="176"/>
      <c r="J126" s="186"/>
    </row>
    <row r="127" spans="1:10">
      <c r="A127" s="176"/>
      <c r="B127" s="71" t="s">
        <v>102</v>
      </c>
      <c r="C127" s="177">
        <v>2</v>
      </c>
      <c r="D127" s="185">
        <v>5</v>
      </c>
      <c r="E127" s="178">
        <v>2.6</v>
      </c>
      <c r="F127" s="178">
        <v>0.3</v>
      </c>
      <c r="G127" s="176"/>
      <c r="H127" s="176"/>
      <c r="J127" s="186"/>
    </row>
    <row r="128" spans="1:10">
      <c r="A128" s="176"/>
      <c r="B128" s="71" t="s">
        <v>103</v>
      </c>
      <c r="C128" s="177">
        <v>2</v>
      </c>
      <c r="D128" s="185">
        <v>4</v>
      </c>
      <c r="E128" s="178">
        <v>1.8</v>
      </c>
      <c r="F128" s="178">
        <v>0.3</v>
      </c>
      <c r="G128" s="176"/>
      <c r="H128" s="176"/>
      <c r="J128" s="186"/>
    </row>
    <row r="129" spans="1:10">
      <c r="A129" s="176"/>
      <c r="B129" s="71" t="s">
        <v>104</v>
      </c>
      <c r="C129" s="177">
        <v>2</v>
      </c>
      <c r="D129" s="185">
        <v>11</v>
      </c>
      <c r="E129" s="178">
        <v>3.4</v>
      </c>
      <c r="F129" s="178">
        <v>0.3</v>
      </c>
      <c r="G129" s="176"/>
      <c r="H129" s="176"/>
      <c r="J129" s="186"/>
    </row>
    <row r="130" spans="1:10">
      <c r="A130" s="176"/>
      <c r="B130" s="71" t="s">
        <v>105</v>
      </c>
      <c r="C130" s="177">
        <v>2</v>
      </c>
      <c r="D130" s="185">
        <v>3</v>
      </c>
      <c r="E130" s="178">
        <v>4.9000000000000004</v>
      </c>
      <c r="F130" s="178">
        <v>0.3</v>
      </c>
      <c r="G130" s="176"/>
      <c r="H130" s="176"/>
      <c r="J130" s="186"/>
    </row>
    <row r="131" spans="1:10">
      <c r="A131" s="176"/>
      <c r="B131" s="71" t="s">
        <v>106</v>
      </c>
      <c r="C131" s="177"/>
      <c r="D131" s="185" t="s">
        <v>107</v>
      </c>
      <c r="E131" s="178">
        <v>4.6500000000000004</v>
      </c>
      <c r="F131" s="178">
        <v>0.3</v>
      </c>
      <c r="G131" s="176"/>
      <c r="H131" s="176"/>
    </row>
    <row r="132" spans="1:10">
      <c r="A132" s="176"/>
      <c r="B132" s="71" t="s">
        <v>108</v>
      </c>
      <c r="C132" s="177">
        <v>2</v>
      </c>
      <c r="D132" s="185">
        <v>2</v>
      </c>
      <c r="E132" s="178">
        <v>1.4</v>
      </c>
      <c r="F132" s="178">
        <v>0.3</v>
      </c>
      <c r="G132" s="176"/>
      <c r="H132" s="176"/>
      <c r="J132" s="186"/>
    </row>
    <row r="133" spans="1:10">
      <c r="A133" s="176"/>
      <c r="B133" s="71" t="s">
        <v>109</v>
      </c>
      <c r="C133" s="177">
        <v>2</v>
      </c>
      <c r="D133" s="185">
        <v>1</v>
      </c>
      <c r="E133" s="178">
        <v>8.57</v>
      </c>
      <c r="F133" s="178">
        <v>0.3</v>
      </c>
      <c r="G133" s="176"/>
      <c r="H133" s="176"/>
      <c r="J133" s="186"/>
    </row>
    <row r="134" spans="1:10">
      <c r="A134" s="176"/>
      <c r="B134" s="71" t="s">
        <v>110</v>
      </c>
      <c r="C134" s="177">
        <v>2</v>
      </c>
      <c r="D134" s="185">
        <v>2</v>
      </c>
      <c r="E134" s="178">
        <v>7.2</v>
      </c>
      <c r="F134" s="178">
        <v>0.3</v>
      </c>
      <c r="G134" s="176"/>
      <c r="H134" s="176"/>
      <c r="J134" s="186"/>
    </row>
    <row r="135" spans="1:10">
      <c r="A135" s="176"/>
      <c r="B135" s="71" t="s">
        <v>111</v>
      </c>
      <c r="C135" s="177"/>
      <c r="D135" s="185" t="s">
        <v>107</v>
      </c>
      <c r="E135" s="178">
        <v>7.04</v>
      </c>
      <c r="F135" s="178">
        <v>0.3</v>
      </c>
      <c r="G135" s="176"/>
      <c r="H135" s="176"/>
      <c r="J135" s="186"/>
    </row>
    <row r="136" spans="1:10">
      <c r="A136" s="176"/>
      <c r="B136" s="71" t="s">
        <v>112</v>
      </c>
      <c r="C136" s="177">
        <v>2</v>
      </c>
      <c r="D136" s="185">
        <v>2</v>
      </c>
      <c r="E136" s="178">
        <v>4.8</v>
      </c>
      <c r="F136" s="178">
        <v>0.3</v>
      </c>
      <c r="G136" s="176"/>
      <c r="H136" s="176"/>
      <c r="J136" s="186"/>
    </row>
    <row r="137" spans="1:10">
      <c r="A137" s="176"/>
      <c r="B137" s="71" t="s">
        <v>113</v>
      </c>
      <c r="C137" s="177">
        <v>2</v>
      </c>
      <c r="D137" s="185" t="s">
        <v>107</v>
      </c>
      <c r="E137" s="178">
        <v>3.5</v>
      </c>
      <c r="F137" s="178">
        <v>0.3</v>
      </c>
      <c r="G137" s="176"/>
      <c r="H137" s="176"/>
      <c r="J137" s="186"/>
    </row>
    <row r="138" spans="1:10">
      <c r="A138" s="176"/>
      <c r="B138" s="71" t="s">
        <v>114</v>
      </c>
      <c r="C138" s="177">
        <v>2</v>
      </c>
      <c r="D138" s="185" t="s">
        <v>107</v>
      </c>
      <c r="E138" s="178">
        <v>4.5999999999999996</v>
      </c>
      <c r="F138" s="178">
        <v>0.3</v>
      </c>
      <c r="G138" s="176"/>
      <c r="H138" s="176"/>
      <c r="J138" s="186"/>
    </row>
    <row r="139" spans="1:10">
      <c r="A139" s="176"/>
      <c r="B139" s="71" t="s">
        <v>115</v>
      </c>
      <c r="C139" s="177">
        <v>2</v>
      </c>
      <c r="D139" s="185" t="s">
        <v>107</v>
      </c>
      <c r="E139" s="178">
        <v>6.66</v>
      </c>
      <c r="F139" s="178">
        <v>0.3</v>
      </c>
      <c r="G139" s="176"/>
      <c r="H139" s="176"/>
      <c r="J139" s="186"/>
    </row>
    <row r="140" spans="1:10">
      <c r="A140" s="176"/>
      <c r="B140" s="71" t="s">
        <v>116</v>
      </c>
      <c r="C140" s="177">
        <v>2</v>
      </c>
      <c r="D140" s="185">
        <v>1</v>
      </c>
      <c r="E140" s="178">
        <v>2.2000000000000002</v>
      </c>
      <c r="F140" s="178">
        <v>0.3</v>
      </c>
      <c r="G140" s="176"/>
      <c r="H140" s="176"/>
      <c r="J140" s="186"/>
    </row>
    <row r="141" spans="1:10">
      <c r="A141" s="176"/>
      <c r="B141" s="71" t="s">
        <v>117</v>
      </c>
      <c r="C141" s="177">
        <v>2</v>
      </c>
      <c r="D141" s="185">
        <v>1</v>
      </c>
      <c r="E141" s="178">
        <v>3.2</v>
      </c>
      <c r="F141" s="178">
        <v>0.3</v>
      </c>
      <c r="G141" s="176"/>
      <c r="H141" s="176"/>
      <c r="J141" s="186"/>
    </row>
    <row r="142" spans="1:10">
      <c r="A142" s="176"/>
      <c r="B142" s="71" t="s">
        <v>118</v>
      </c>
      <c r="C142" s="177">
        <v>2</v>
      </c>
      <c r="D142" s="185">
        <v>2</v>
      </c>
      <c r="E142" s="178">
        <v>2.0499999999999998</v>
      </c>
      <c r="F142" s="178">
        <v>0.3</v>
      </c>
      <c r="G142" s="176"/>
      <c r="H142" s="176"/>
      <c r="J142" s="186"/>
    </row>
    <row r="143" spans="1:10">
      <c r="A143" s="176"/>
      <c r="B143" s="71" t="s">
        <v>119</v>
      </c>
      <c r="C143" s="177">
        <v>2</v>
      </c>
      <c r="D143" s="185" t="s">
        <v>107</v>
      </c>
      <c r="E143" s="178">
        <v>3.85</v>
      </c>
      <c r="F143" s="178">
        <v>0.3</v>
      </c>
      <c r="G143" s="176"/>
      <c r="H143" s="176"/>
      <c r="J143" s="186"/>
    </row>
    <row r="144" spans="1:10">
      <c r="A144" s="176"/>
      <c r="B144" s="71" t="s">
        <v>120</v>
      </c>
      <c r="C144" s="177">
        <v>2</v>
      </c>
      <c r="D144" s="185">
        <v>3</v>
      </c>
      <c r="E144" s="178">
        <v>4.34</v>
      </c>
      <c r="F144" s="178">
        <v>0.3</v>
      </c>
      <c r="G144" s="176"/>
      <c r="H144" s="176"/>
      <c r="J144" s="186"/>
    </row>
    <row r="145" spans="1:10">
      <c r="A145" s="176"/>
      <c r="B145" s="71" t="s">
        <v>121</v>
      </c>
      <c r="C145" s="177">
        <v>2</v>
      </c>
      <c r="D145" s="185" t="s">
        <v>107</v>
      </c>
      <c r="E145" s="178">
        <v>3.7</v>
      </c>
      <c r="F145" s="178">
        <v>0.3</v>
      </c>
      <c r="G145" s="176"/>
      <c r="H145" s="176"/>
      <c r="J145" s="186"/>
    </row>
    <row r="146" spans="1:10">
      <c r="A146" s="176"/>
      <c r="B146" s="71" t="s">
        <v>122</v>
      </c>
      <c r="C146" s="177">
        <v>2</v>
      </c>
      <c r="D146" s="185" t="s">
        <v>107</v>
      </c>
      <c r="E146" s="178">
        <v>4.6500000000000004</v>
      </c>
      <c r="F146" s="178">
        <v>0.3</v>
      </c>
      <c r="G146" s="176"/>
      <c r="H146" s="176"/>
      <c r="J146" s="186"/>
    </row>
    <row r="147" spans="1:10">
      <c r="A147" s="176"/>
      <c r="B147" s="71" t="s">
        <v>123</v>
      </c>
      <c r="C147" s="177">
        <v>2</v>
      </c>
      <c r="D147" s="185" t="s">
        <v>107</v>
      </c>
      <c r="E147" s="178">
        <v>4.6500000000000004</v>
      </c>
      <c r="F147" s="178">
        <v>0.3</v>
      </c>
      <c r="G147" s="176"/>
      <c r="H147" s="176"/>
      <c r="J147" s="186"/>
    </row>
    <row r="148" spans="1:10">
      <c r="A148" s="176"/>
      <c r="B148" s="71" t="s">
        <v>124</v>
      </c>
      <c r="C148" s="177">
        <v>2</v>
      </c>
      <c r="D148" s="185">
        <v>15</v>
      </c>
      <c r="E148" s="178">
        <v>2.6</v>
      </c>
      <c r="F148" s="178">
        <v>0.3</v>
      </c>
      <c r="G148" s="176"/>
      <c r="H148" s="176"/>
      <c r="J148" s="186"/>
    </row>
    <row r="149" spans="1:10">
      <c r="A149" s="176"/>
      <c r="B149" s="71" t="s">
        <v>125</v>
      </c>
      <c r="C149" s="177">
        <v>2</v>
      </c>
      <c r="D149" s="185">
        <v>1</v>
      </c>
      <c r="E149" s="178">
        <v>1.3</v>
      </c>
      <c r="F149" s="178">
        <v>0.3</v>
      </c>
      <c r="G149" s="176"/>
      <c r="H149" s="176"/>
      <c r="J149" s="186"/>
    </row>
    <row r="150" spans="1:10">
      <c r="A150" s="176"/>
      <c r="B150" s="71" t="s">
        <v>126</v>
      </c>
      <c r="C150" s="177">
        <v>2</v>
      </c>
      <c r="D150" s="185" t="s">
        <v>107</v>
      </c>
      <c r="E150" s="178">
        <v>4.5</v>
      </c>
      <c r="F150" s="178">
        <v>0.3</v>
      </c>
      <c r="G150" s="176"/>
      <c r="H150" s="176"/>
      <c r="J150" s="186"/>
    </row>
    <row r="151" spans="1:10">
      <c r="A151" s="176"/>
      <c r="B151" s="71" t="s">
        <v>127</v>
      </c>
      <c r="C151" s="177">
        <v>2</v>
      </c>
      <c r="D151" s="185">
        <v>5</v>
      </c>
      <c r="E151" s="178">
        <v>4.8</v>
      </c>
      <c r="F151" s="178">
        <v>0.3</v>
      </c>
      <c r="G151" s="176"/>
      <c r="H151" s="176"/>
      <c r="J151" s="186"/>
    </row>
    <row r="152" spans="1:10">
      <c r="A152" s="176"/>
      <c r="B152" s="71" t="s">
        <v>128</v>
      </c>
      <c r="C152" s="177">
        <v>2</v>
      </c>
      <c r="D152" s="185">
        <v>3</v>
      </c>
      <c r="E152" s="178">
        <v>1.8</v>
      </c>
      <c r="F152" s="178">
        <v>0.3</v>
      </c>
      <c r="G152" s="176"/>
      <c r="H152" s="176"/>
      <c r="J152" s="186"/>
    </row>
    <row r="153" spans="1:10">
      <c r="A153" s="176"/>
      <c r="B153" s="71" t="s">
        <v>129</v>
      </c>
      <c r="C153" s="177">
        <v>2</v>
      </c>
      <c r="D153" s="185" t="s">
        <v>107</v>
      </c>
      <c r="E153" s="178">
        <v>3.6</v>
      </c>
      <c r="F153" s="178">
        <v>0.3</v>
      </c>
      <c r="G153" s="176"/>
      <c r="H153" s="176"/>
      <c r="J153" s="186"/>
    </row>
    <row r="154" spans="1:10">
      <c r="A154" s="176"/>
      <c r="B154" s="71" t="s">
        <v>130</v>
      </c>
      <c r="C154" s="177">
        <v>2</v>
      </c>
      <c r="D154" s="185" t="s">
        <v>107</v>
      </c>
      <c r="E154" s="178">
        <v>2.1</v>
      </c>
      <c r="F154" s="178">
        <v>0.3</v>
      </c>
      <c r="G154" s="176"/>
      <c r="H154" s="176"/>
      <c r="J154" s="186"/>
    </row>
    <row r="155" spans="1:10">
      <c r="A155" s="176"/>
      <c r="B155" s="71" t="s">
        <v>131</v>
      </c>
      <c r="C155" s="177">
        <v>2</v>
      </c>
      <c r="D155" s="185" t="s">
        <v>107</v>
      </c>
      <c r="E155" s="178">
        <v>2.1</v>
      </c>
      <c r="F155" s="178">
        <v>0.3</v>
      </c>
      <c r="G155" s="176"/>
      <c r="H155" s="176"/>
      <c r="J155" s="186"/>
    </row>
    <row r="156" spans="1:10">
      <c r="A156" s="176"/>
      <c r="B156" s="71" t="s">
        <v>132</v>
      </c>
      <c r="C156" s="177">
        <v>2</v>
      </c>
      <c r="D156" s="185" t="s">
        <v>107</v>
      </c>
      <c r="E156" s="178">
        <v>1.2</v>
      </c>
      <c r="F156" s="178">
        <v>0.3</v>
      </c>
      <c r="G156" s="176"/>
      <c r="H156" s="176"/>
      <c r="J156" s="186"/>
    </row>
    <row r="157" spans="1:10">
      <c r="A157" s="176"/>
      <c r="B157" s="71" t="s">
        <v>133</v>
      </c>
      <c r="C157" s="177">
        <v>2</v>
      </c>
      <c r="D157" s="185">
        <v>3</v>
      </c>
      <c r="E157" s="178">
        <v>1.5</v>
      </c>
      <c r="F157" s="178">
        <v>0.3</v>
      </c>
      <c r="G157" s="176"/>
      <c r="H157" s="176"/>
      <c r="J157" s="186"/>
    </row>
    <row r="158" spans="1:10">
      <c r="A158" s="176"/>
      <c r="B158" s="71" t="s">
        <v>134</v>
      </c>
      <c r="C158" s="177">
        <v>2</v>
      </c>
      <c r="D158" s="185" t="s">
        <v>107</v>
      </c>
      <c r="E158" s="178">
        <v>1.45</v>
      </c>
      <c r="F158" s="178">
        <v>0.3</v>
      </c>
      <c r="G158" s="176"/>
      <c r="H158" s="176"/>
      <c r="J158" s="186"/>
    </row>
    <row r="159" spans="1:10">
      <c r="A159" s="176"/>
      <c r="B159" s="71" t="s">
        <v>135</v>
      </c>
      <c r="C159" s="177">
        <v>2</v>
      </c>
      <c r="D159" s="185" t="s">
        <v>107</v>
      </c>
      <c r="E159" s="178">
        <v>1.49</v>
      </c>
      <c r="F159" s="178">
        <v>0.3</v>
      </c>
      <c r="G159" s="176"/>
      <c r="H159" s="176"/>
      <c r="J159" s="186"/>
    </row>
    <row r="160" spans="1:10">
      <c r="A160" s="176"/>
      <c r="B160" s="71" t="s">
        <v>136</v>
      </c>
      <c r="C160" s="177">
        <v>2</v>
      </c>
      <c r="D160" s="185">
        <v>2</v>
      </c>
      <c r="E160" s="178">
        <v>1.5</v>
      </c>
      <c r="F160" s="178">
        <v>0.3</v>
      </c>
      <c r="G160" s="176"/>
      <c r="H160" s="176"/>
      <c r="J160" s="186"/>
    </row>
    <row r="161" spans="1:8">
      <c r="A161" s="176"/>
      <c r="B161" s="176"/>
      <c r="C161" s="177"/>
      <c r="D161" s="178"/>
      <c r="E161" s="178"/>
      <c r="F161" s="179"/>
      <c r="G161" s="176"/>
      <c r="H161" s="176"/>
    </row>
    <row r="162" spans="1:8" ht="13">
      <c r="A162" s="176"/>
      <c r="B162" s="70" t="s">
        <v>138</v>
      </c>
      <c r="C162" s="177"/>
      <c r="D162" s="178"/>
      <c r="E162" s="178"/>
      <c r="F162" s="179"/>
      <c r="G162" s="176"/>
      <c r="H162" s="176"/>
    </row>
    <row r="163" spans="1:8">
      <c r="A163" s="176"/>
      <c r="B163" s="71" t="s">
        <v>139</v>
      </c>
      <c r="C163" s="177">
        <v>2</v>
      </c>
      <c r="D163" s="178">
        <v>4.7</v>
      </c>
      <c r="E163" s="178">
        <v>1.6</v>
      </c>
      <c r="F163" s="179"/>
      <c r="G163" s="176"/>
      <c r="H163" s="176"/>
    </row>
    <row r="164" spans="1:8">
      <c r="A164" s="176"/>
      <c r="B164" s="71" t="s">
        <v>140</v>
      </c>
      <c r="C164" s="177">
        <v>2</v>
      </c>
      <c r="D164" s="178">
        <v>4.7</v>
      </c>
      <c r="E164" s="178">
        <v>1.6</v>
      </c>
      <c r="F164" s="179"/>
      <c r="G164" s="176"/>
      <c r="H164" s="176"/>
    </row>
    <row r="165" spans="1:8">
      <c r="A165" s="176"/>
      <c r="B165" s="71" t="s">
        <v>141</v>
      </c>
      <c r="C165" s="177">
        <v>1</v>
      </c>
      <c r="D165" s="178">
        <v>3.3</v>
      </c>
      <c r="E165" s="178">
        <v>1.85</v>
      </c>
      <c r="F165" s="179"/>
      <c r="G165" s="176"/>
      <c r="H165" s="176"/>
    </row>
    <row r="166" spans="1:8">
      <c r="A166" s="176"/>
      <c r="B166" s="71" t="s">
        <v>142</v>
      </c>
      <c r="C166" s="177">
        <v>28</v>
      </c>
      <c r="D166" s="178">
        <v>1.6</v>
      </c>
      <c r="E166" s="178">
        <v>0.15</v>
      </c>
      <c r="F166" s="179"/>
      <c r="G166" s="176"/>
      <c r="H166" s="176"/>
    </row>
    <row r="167" spans="1:8">
      <c r="A167" s="176"/>
      <c r="B167" s="176"/>
      <c r="C167" s="177"/>
      <c r="D167" s="178"/>
      <c r="E167" s="178"/>
      <c r="F167" s="179"/>
      <c r="G167" s="176"/>
      <c r="H167" s="176"/>
    </row>
    <row r="168" spans="1:8" ht="13">
      <c r="A168" s="176"/>
      <c r="B168" s="70" t="s">
        <v>143</v>
      </c>
      <c r="C168" s="177"/>
      <c r="D168" s="178"/>
      <c r="E168" s="178"/>
      <c r="F168" s="179"/>
      <c r="G168" s="176"/>
      <c r="H168" s="176"/>
    </row>
    <row r="169" spans="1:8">
      <c r="A169" s="176"/>
      <c r="B169" s="71" t="s">
        <v>139</v>
      </c>
      <c r="C169" s="177">
        <v>2</v>
      </c>
      <c r="D169" s="178">
        <v>4.7</v>
      </c>
      <c r="E169" s="178">
        <v>1.6</v>
      </c>
      <c r="F169" s="179"/>
      <c r="G169" s="176"/>
      <c r="H169" s="176"/>
    </row>
    <row r="170" spans="1:8">
      <c r="A170" s="176"/>
      <c r="B170" s="71" t="s">
        <v>140</v>
      </c>
      <c r="C170" s="177">
        <v>2</v>
      </c>
      <c r="D170" s="178">
        <v>4.7</v>
      </c>
      <c r="E170" s="178">
        <v>0.15</v>
      </c>
      <c r="F170" s="179"/>
      <c r="G170" s="176"/>
      <c r="H170" s="176"/>
    </row>
    <row r="171" spans="1:8">
      <c r="A171" s="176"/>
      <c r="B171" s="71" t="s">
        <v>141</v>
      </c>
      <c r="C171" s="177">
        <v>1</v>
      </c>
      <c r="D171" s="178">
        <v>3.3</v>
      </c>
      <c r="E171" s="178">
        <v>1.85</v>
      </c>
      <c r="F171" s="179"/>
      <c r="G171" s="176"/>
      <c r="H171" s="176"/>
    </row>
    <row r="172" spans="1:8">
      <c r="A172" s="176"/>
      <c r="B172" s="71" t="s">
        <v>142</v>
      </c>
      <c r="C172" s="177">
        <v>28</v>
      </c>
      <c r="D172" s="178">
        <v>1.6</v>
      </c>
      <c r="E172" s="178">
        <v>0.15</v>
      </c>
      <c r="F172" s="179"/>
      <c r="G172" s="176"/>
      <c r="H172" s="176"/>
    </row>
    <row r="173" spans="1:8">
      <c r="A173" s="176"/>
      <c r="B173" s="71" t="s">
        <v>144</v>
      </c>
      <c r="C173" s="177">
        <v>28</v>
      </c>
      <c r="D173" s="178">
        <v>0.3</v>
      </c>
      <c r="E173" s="178">
        <v>0.15</v>
      </c>
      <c r="F173" s="179"/>
      <c r="G173" s="176"/>
      <c r="H173" s="176"/>
    </row>
    <row r="174" spans="1:8">
      <c r="A174" s="176"/>
      <c r="B174" s="176"/>
      <c r="C174" s="177"/>
      <c r="D174" s="178"/>
      <c r="E174" s="178"/>
      <c r="F174" s="179"/>
      <c r="G174" s="176"/>
      <c r="H174" s="176"/>
    </row>
    <row r="175" spans="1:8" ht="13">
      <c r="A175" s="176"/>
      <c r="B175" s="70" t="s">
        <v>145</v>
      </c>
      <c r="C175" s="177"/>
      <c r="D175" s="178"/>
      <c r="E175" s="178"/>
      <c r="F175" s="179"/>
      <c r="G175" s="176"/>
      <c r="H175" s="176"/>
    </row>
    <row r="176" spans="1:8">
      <c r="A176" s="176"/>
      <c r="B176" s="71" t="s">
        <v>139</v>
      </c>
      <c r="C176" s="177">
        <v>2</v>
      </c>
      <c r="D176" s="178">
        <v>4.7</v>
      </c>
      <c r="E176" s="178">
        <v>1.6</v>
      </c>
      <c r="F176" s="179"/>
      <c r="G176" s="176"/>
      <c r="H176" s="176"/>
    </row>
    <row r="177" spans="1:8">
      <c r="A177" s="176"/>
      <c r="B177" s="71" t="s">
        <v>140</v>
      </c>
      <c r="C177" s="177">
        <v>2</v>
      </c>
      <c r="D177" s="178">
        <v>4.7</v>
      </c>
      <c r="E177" s="178">
        <v>0.15</v>
      </c>
      <c r="F177" s="179"/>
      <c r="G177" s="176"/>
      <c r="H177" s="176"/>
    </row>
    <row r="178" spans="1:8">
      <c r="A178" s="176"/>
      <c r="B178" s="71" t="s">
        <v>141</v>
      </c>
      <c r="C178" s="177">
        <v>1</v>
      </c>
      <c r="D178" s="178">
        <v>3.3</v>
      </c>
      <c r="E178" s="178">
        <v>1.85</v>
      </c>
      <c r="F178" s="179"/>
      <c r="G178" s="176"/>
      <c r="H178" s="176"/>
    </row>
    <row r="179" spans="1:8">
      <c r="A179" s="176"/>
      <c r="B179" s="71" t="s">
        <v>142</v>
      </c>
      <c r="C179" s="177">
        <v>28</v>
      </c>
      <c r="D179" s="178">
        <v>1.6</v>
      </c>
      <c r="E179" s="178">
        <v>0.15</v>
      </c>
      <c r="F179" s="179"/>
      <c r="G179" s="176"/>
      <c r="H179" s="176"/>
    </row>
    <row r="180" spans="1:8">
      <c r="A180" s="176"/>
      <c r="B180" s="71" t="s">
        <v>144</v>
      </c>
      <c r="C180" s="177">
        <v>28</v>
      </c>
      <c r="D180" s="178">
        <v>0.3</v>
      </c>
      <c r="E180" s="178">
        <v>0.15</v>
      </c>
      <c r="F180" s="179"/>
      <c r="G180" s="176"/>
      <c r="H180" s="176"/>
    </row>
    <row r="181" spans="1:8">
      <c r="A181" s="176"/>
      <c r="B181" s="176"/>
      <c r="C181" s="177"/>
      <c r="D181" s="178"/>
      <c r="E181" s="178"/>
      <c r="F181" s="179"/>
      <c r="G181" s="176"/>
      <c r="H181" s="176"/>
    </row>
    <row r="182" spans="1:8">
      <c r="A182" s="176"/>
      <c r="B182" s="176"/>
      <c r="C182" s="177"/>
      <c r="D182" s="178"/>
      <c r="E182" s="178"/>
      <c r="F182" s="179"/>
      <c r="G182" s="176"/>
      <c r="H182" s="176"/>
    </row>
    <row r="183" spans="1:8" ht="13">
      <c r="A183" s="176"/>
      <c r="B183" s="70" t="s">
        <v>146</v>
      </c>
      <c r="C183" s="177"/>
      <c r="D183" s="178"/>
      <c r="E183" s="178"/>
      <c r="F183" s="179"/>
      <c r="G183" s="176"/>
      <c r="H183" s="176"/>
    </row>
    <row r="184" spans="1:8">
      <c r="A184" s="176"/>
      <c r="B184" s="71" t="s">
        <v>139</v>
      </c>
      <c r="C184" s="177">
        <v>2</v>
      </c>
      <c r="D184" s="178">
        <v>4.7</v>
      </c>
      <c r="E184" s="178">
        <v>1.6</v>
      </c>
      <c r="F184" s="179"/>
      <c r="G184" s="176"/>
      <c r="H184" s="176"/>
    </row>
    <row r="185" spans="1:8">
      <c r="A185" s="176"/>
      <c r="B185" s="71" t="s">
        <v>140</v>
      </c>
      <c r="C185" s="177">
        <v>2</v>
      </c>
      <c r="D185" s="178">
        <v>4.7</v>
      </c>
      <c r="E185" s="178">
        <v>0.15</v>
      </c>
      <c r="F185" s="179"/>
      <c r="G185" s="176"/>
      <c r="H185" s="176"/>
    </row>
    <row r="186" spans="1:8">
      <c r="A186" s="176"/>
      <c r="B186" s="71" t="s">
        <v>141</v>
      </c>
      <c r="C186" s="177">
        <v>1</v>
      </c>
      <c r="D186" s="178">
        <v>3.3</v>
      </c>
      <c r="E186" s="178">
        <v>1.85</v>
      </c>
      <c r="F186" s="179"/>
      <c r="G186" s="176"/>
      <c r="H186" s="176"/>
    </row>
    <row r="187" spans="1:8">
      <c r="A187" s="176"/>
      <c r="B187" s="71" t="s">
        <v>142</v>
      </c>
      <c r="C187" s="177">
        <v>28</v>
      </c>
      <c r="D187" s="178">
        <v>1.6</v>
      </c>
      <c r="E187" s="178">
        <v>0.15</v>
      </c>
      <c r="F187" s="179"/>
      <c r="G187" s="176"/>
      <c r="H187" s="176"/>
    </row>
    <row r="188" spans="1:8">
      <c r="A188" s="176"/>
      <c r="B188" s="71" t="s">
        <v>144</v>
      </c>
      <c r="C188" s="177">
        <v>28</v>
      </c>
      <c r="D188" s="178">
        <v>0.3</v>
      </c>
      <c r="E188" s="178">
        <v>0.15</v>
      </c>
      <c r="F188" s="179"/>
      <c r="G188" s="176"/>
      <c r="H188" s="176"/>
    </row>
    <row r="189" spans="1:8">
      <c r="A189" s="176"/>
      <c r="B189" s="176"/>
      <c r="C189" s="177"/>
      <c r="D189" s="178"/>
      <c r="E189" s="178"/>
      <c r="F189" s="179"/>
      <c r="G189" s="176"/>
      <c r="H189" s="176"/>
    </row>
    <row r="190" spans="1:8" ht="13">
      <c r="A190" s="176"/>
      <c r="B190" s="187" t="s">
        <v>147</v>
      </c>
      <c r="C190" s="177"/>
      <c r="D190" s="178"/>
      <c r="E190" s="178"/>
      <c r="F190" s="179"/>
      <c r="G190" s="176"/>
      <c r="H190" s="176"/>
    </row>
    <row r="191" spans="1:8">
      <c r="A191" s="176"/>
      <c r="B191" s="71" t="s">
        <v>139</v>
      </c>
      <c r="C191" s="177">
        <v>1</v>
      </c>
      <c r="D191" s="178">
        <v>3.4</v>
      </c>
      <c r="E191" s="178">
        <v>2</v>
      </c>
      <c r="F191" s="179"/>
      <c r="G191" s="176"/>
      <c r="H191" s="176"/>
    </row>
    <row r="192" spans="1:8">
      <c r="A192" s="176"/>
      <c r="B192" s="71" t="s">
        <v>141</v>
      </c>
      <c r="C192" s="177">
        <v>1</v>
      </c>
      <c r="D192" s="178">
        <v>1.7</v>
      </c>
      <c r="E192" s="178">
        <v>2</v>
      </c>
      <c r="F192" s="179"/>
      <c r="G192" s="176"/>
      <c r="H192" s="176"/>
    </row>
    <row r="193" spans="1:9">
      <c r="A193" s="176"/>
      <c r="B193" s="71" t="s">
        <v>139</v>
      </c>
      <c r="C193" s="177">
        <v>1</v>
      </c>
      <c r="D193" s="178">
        <v>4.08</v>
      </c>
      <c r="E193" s="178">
        <v>2</v>
      </c>
      <c r="F193" s="179"/>
      <c r="G193" s="176"/>
      <c r="H193" s="176"/>
    </row>
    <row r="194" spans="1:9">
      <c r="A194" s="176"/>
      <c r="B194" s="71" t="s">
        <v>142</v>
      </c>
      <c r="C194" s="177">
        <v>24</v>
      </c>
      <c r="D194" s="178">
        <v>2</v>
      </c>
      <c r="E194" s="178">
        <v>0.15</v>
      </c>
      <c r="F194" s="179"/>
      <c r="G194" s="176"/>
      <c r="H194" s="176"/>
    </row>
    <row r="195" spans="1:9">
      <c r="A195" s="176"/>
      <c r="B195" s="176"/>
      <c r="C195" s="177"/>
      <c r="D195" s="178"/>
      <c r="E195" s="178"/>
      <c r="F195" s="179"/>
      <c r="G195" s="176"/>
      <c r="H195" s="176"/>
    </row>
    <row r="196" spans="1:9">
      <c r="A196" s="176"/>
      <c r="B196" s="71"/>
      <c r="C196" s="177"/>
      <c r="D196" s="178"/>
      <c r="E196" s="178"/>
      <c r="F196" s="179"/>
      <c r="G196" s="176"/>
      <c r="H196" s="176"/>
    </row>
    <row r="197" spans="1:9">
      <c r="A197" s="176"/>
      <c r="B197" s="71" t="s">
        <v>148</v>
      </c>
      <c r="C197" s="177"/>
      <c r="D197" s="178"/>
      <c r="E197" s="178"/>
      <c r="F197" s="179"/>
      <c r="G197" s="176"/>
      <c r="H197" s="176"/>
    </row>
    <row r="198" spans="1:9">
      <c r="A198" s="176"/>
      <c r="B198" s="71" t="s">
        <v>149</v>
      </c>
      <c r="C198" s="177"/>
      <c r="D198" s="178"/>
      <c r="E198" s="178"/>
      <c r="F198" s="179"/>
      <c r="G198" s="176"/>
      <c r="H198" s="176"/>
    </row>
    <row r="199" spans="1:9">
      <c r="A199" s="176"/>
      <c r="B199" s="71" t="s">
        <v>139</v>
      </c>
      <c r="C199" s="177">
        <v>1</v>
      </c>
      <c r="D199" s="178">
        <v>2.04</v>
      </c>
      <c r="E199" s="178">
        <v>1.5</v>
      </c>
      <c r="F199" s="179"/>
      <c r="G199" s="176"/>
      <c r="H199" s="176"/>
      <c r="I199">
        <f>12*0.34</f>
        <v>4.08</v>
      </c>
    </row>
    <row r="200" spans="1:9">
      <c r="A200" s="176"/>
      <c r="B200" s="71" t="s">
        <v>150</v>
      </c>
      <c r="C200" s="177">
        <v>1</v>
      </c>
      <c r="D200" s="178">
        <v>1.5</v>
      </c>
      <c r="E200" s="178">
        <v>1.5</v>
      </c>
      <c r="F200" s="179"/>
      <c r="G200" s="176"/>
      <c r="H200" s="176"/>
    </row>
    <row r="201" spans="1:9">
      <c r="A201" s="176"/>
      <c r="B201" s="71" t="s">
        <v>139</v>
      </c>
      <c r="C201" s="177">
        <v>1</v>
      </c>
      <c r="D201" s="178">
        <v>2.04</v>
      </c>
      <c r="E201" s="178">
        <v>1.5</v>
      </c>
      <c r="F201" s="179"/>
      <c r="G201" s="176"/>
      <c r="H201" s="176"/>
    </row>
    <row r="202" spans="1:9">
      <c r="A202" s="176"/>
      <c r="B202" s="71" t="s">
        <v>151</v>
      </c>
      <c r="C202" s="177">
        <v>1</v>
      </c>
      <c r="D202" s="178">
        <v>1.5</v>
      </c>
      <c r="E202" s="178">
        <v>1.5</v>
      </c>
      <c r="F202" s="179"/>
      <c r="G202" s="176"/>
      <c r="H202" s="176"/>
    </row>
    <row r="203" spans="1:9">
      <c r="A203" s="176"/>
      <c r="B203" s="71" t="s">
        <v>139</v>
      </c>
      <c r="C203" s="177">
        <v>1</v>
      </c>
      <c r="D203" s="178">
        <v>4.42</v>
      </c>
      <c r="E203" s="178">
        <v>1.5</v>
      </c>
      <c r="F203" s="179"/>
      <c r="G203" s="176"/>
      <c r="H203" s="176"/>
    </row>
    <row r="204" spans="1:9">
      <c r="A204" s="176"/>
      <c r="B204" s="71" t="s">
        <v>152</v>
      </c>
      <c r="C204" s="177">
        <v>28</v>
      </c>
      <c r="D204" s="178">
        <v>0.3</v>
      </c>
      <c r="E204" s="178">
        <v>0.15</v>
      </c>
      <c r="F204" s="179"/>
      <c r="G204" s="176"/>
      <c r="H204" s="176"/>
    </row>
    <row r="205" spans="1:9">
      <c r="A205" s="176"/>
      <c r="B205" s="176"/>
      <c r="C205" s="177"/>
      <c r="D205" s="178"/>
      <c r="E205" s="178"/>
      <c r="F205" s="179"/>
      <c r="G205" s="176"/>
      <c r="H205" s="176"/>
    </row>
    <row r="206" spans="1:9">
      <c r="A206" s="176"/>
      <c r="B206" s="71" t="s">
        <v>153</v>
      </c>
      <c r="C206" s="177"/>
      <c r="D206" s="178"/>
      <c r="E206" s="178"/>
      <c r="F206" s="179"/>
      <c r="G206" s="176"/>
      <c r="H206" s="176"/>
    </row>
    <row r="207" spans="1:9">
      <c r="A207" s="176"/>
      <c r="B207" s="71" t="s">
        <v>139</v>
      </c>
      <c r="C207" s="177">
        <v>1</v>
      </c>
      <c r="D207" s="178">
        <v>1.36</v>
      </c>
      <c r="E207" s="178">
        <f>(3.506+3.33)/2</f>
        <v>3.4180000000000001</v>
      </c>
      <c r="F207" s="179"/>
      <c r="G207" s="176"/>
      <c r="H207" s="176"/>
    </row>
    <row r="208" spans="1:9">
      <c r="A208" s="176"/>
      <c r="B208" s="71" t="s">
        <v>150</v>
      </c>
      <c r="C208" s="177">
        <v>1</v>
      </c>
      <c r="D208" s="178">
        <v>3.3</v>
      </c>
      <c r="E208" s="178">
        <v>1.87</v>
      </c>
      <c r="F208" s="179"/>
      <c r="G208" s="176"/>
      <c r="H208" s="176"/>
    </row>
    <row r="209" spans="1:10">
      <c r="A209" s="176"/>
      <c r="B209" s="71" t="s">
        <v>139</v>
      </c>
      <c r="C209" s="177">
        <v>1</v>
      </c>
      <c r="D209" s="178">
        <v>4.08</v>
      </c>
      <c r="E209" s="178">
        <v>3.42</v>
      </c>
      <c r="F209" s="179"/>
      <c r="G209" s="176"/>
      <c r="H209" s="176"/>
    </row>
    <row r="210" spans="1:10">
      <c r="A210" s="176"/>
      <c r="B210" s="71" t="s">
        <v>151</v>
      </c>
      <c r="C210" s="177">
        <v>1</v>
      </c>
      <c r="D210" s="178">
        <v>2.36</v>
      </c>
      <c r="E210" s="178">
        <v>2</v>
      </c>
      <c r="F210" s="179"/>
      <c r="G210" s="176"/>
      <c r="H210" s="176"/>
    </row>
    <row r="211" spans="1:10">
      <c r="A211" s="176"/>
      <c r="B211" s="71" t="s">
        <v>144</v>
      </c>
      <c r="C211" s="177">
        <v>16</v>
      </c>
      <c r="D211" s="178">
        <f>(2.56+3.32+2.36)/3</f>
        <v>2.7466666666666666</v>
      </c>
      <c r="E211" s="178">
        <v>0.15</v>
      </c>
      <c r="F211" s="179"/>
      <c r="G211" s="176"/>
      <c r="H211" s="176"/>
    </row>
    <row r="212" spans="1:10">
      <c r="A212" s="176"/>
      <c r="B212" s="176"/>
      <c r="C212" s="177"/>
      <c r="D212" s="178"/>
      <c r="E212" s="178"/>
      <c r="F212" s="179"/>
      <c r="G212" s="176"/>
      <c r="H212" s="176"/>
    </row>
    <row r="213" spans="1:10" ht="13">
      <c r="A213" s="176"/>
      <c r="B213" s="70" t="s">
        <v>154</v>
      </c>
      <c r="C213" s="177"/>
      <c r="D213" s="178"/>
      <c r="E213" s="178"/>
      <c r="F213" s="179"/>
      <c r="G213" s="176"/>
      <c r="H213" s="176"/>
    </row>
    <row r="214" spans="1:10">
      <c r="A214" s="176"/>
      <c r="B214" s="71" t="s">
        <v>155</v>
      </c>
      <c r="C214" s="177">
        <v>15</v>
      </c>
      <c r="D214" s="178">
        <f>2+0.2+0.2</f>
        <v>2.4000000000000004</v>
      </c>
      <c r="E214" s="178">
        <v>0.65</v>
      </c>
      <c r="F214" s="179"/>
      <c r="G214" s="176"/>
      <c r="H214" s="176"/>
    </row>
    <row r="215" spans="1:10">
      <c r="A215" s="176"/>
      <c r="B215" s="71" t="s">
        <v>156</v>
      </c>
      <c r="C215" s="177">
        <v>3</v>
      </c>
      <c r="D215" s="178">
        <f>1.18+0.2+0.2</f>
        <v>1.5799999999999998</v>
      </c>
      <c r="E215" s="178">
        <v>0.65</v>
      </c>
      <c r="F215" s="179"/>
      <c r="G215" s="176"/>
      <c r="H215" s="176"/>
    </row>
    <row r="216" spans="1:10">
      <c r="A216" s="176"/>
      <c r="B216" s="71" t="s">
        <v>127</v>
      </c>
      <c r="C216" s="177">
        <v>5</v>
      </c>
      <c r="D216" s="178">
        <f>4.2+0.2+0.2</f>
        <v>4.6000000000000005</v>
      </c>
      <c r="E216" s="178">
        <v>0.65</v>
      </c>
      <c r="F216" s="179"/>
      <c r="G216" s="176"/>
      <c r="H216" s="176"/>
    </row>
    <row r="217" spans="1:10">
      <c r="A217" s="176"/>
      <c r="B217" s="71" t="s">
        <v>157</v>
      </c>
      <c r="C217" s="177">
        <v>2</v>
      </c>
      <c r="D217" s="178">
        <f>1.45+0.2+0.2</f>
        <v>1.8499999999999999</v>
      </c>
      <c r="E217" s="178">
        <v>0.65</v>
      </c>
      <c r="F217" s="179"/>
      <c r="G217" s="176"/>
      <c r="H217" s="176"/>
    </row>
    <row r="218" spans="1:10">
      <c r="A218" s="176"/>
      <c r="B218" s="71" t="s">
        <v>121</v>
      </c>
      <c r="C218" s="177">
        <v>7</v>
      </c>
      <c r="D218" s="178">
        <f>3.1+0.2+0.2</f>
        <v>3.5000000000000004</v>
      </c>
      <c r="E218" s="178">
        <v>0.65</v>
      </c>
      <c r="F218" s="179"/>
      <c r="G218" s="176"/>
      <c r="H218" s="176"/>
    </row>
    <row r="219" spans="1:10">
      <c r="A219" s="176"/>
      <c r="B219" s="71" t="s">
        <v>158</v>
      </c>
      <c r="C219" s="177">
        <v>1</v>
      </c>
      <c r="D219" s="178">
        <v>9</v>
      </c>
      <c r="E219" s="178">
        <v>0.65</v>
      </c>
      <c r="F219" s="179"/>
      <c r="G219" s="176"/>
      <c r="H219" s="176"/>
    </row>
    <row r="220" spans="1:10">
      <c r="A220" s="176"/>
      <c r="B220" s="71" t="s">
        <v>125</v>
      </c>
      <c r="C220" s="177">
        <v>1</v>
      </c>
      <c r="D220" s="178">
        <f>0.7+0.2+0.2</f>
        <v>1.0999999999999999</v>
      </c>
      <c r="E220" s="178">
        <v>0.65</v>
      </c>
      <c r="F220" s="179"/>
      <c r="G220" s="176"/>
      <c r="H220" s="176"/>
    </row>
    <row r="221" spans="1:10">
      <c r="A221" s="176"/>
      <c r="B221" s="176"/>
      <c r="C221" s="177"/>
      <c r="D221" s="178"/>
      <c r="E221" s="178"/>
      <c r="F221" s="179"/>
      <c r="G221" s="176"/>
      <c r="H221" s="176"/>
    </row>
    <row r="222" spans="1:10" ht="13">
      <c r="A222" s="176"/>
      <c r="B222" s="70" t="s">
        <v>159</v>
      </c>
      <c r="C222" s="188"/>
      <c r="D222" s="189"/>
      <c r="E222" s="178"/>
      <c r="F222" s="179"/>
      <c r="G222" s="176"/>
      <c r="H222" s="176"/>
    </row>
    <row r="223" spans="1:10" ht="13">
      <c r="A223" s="176"/>
      <c r="B223" s="70" t="s">
        <v>160</v>
      </c>
      <c r="C223" s="177"/>
      <c r="D223" s="178"/>
      <c r="E223" s="178"/>
      <c r="F223" s="179"/>
      <c r="G223" s="176"/>
      <c r="H223" s="176"/>
    </row>
    <row r="224" spans="1:10">
      <c r="A224" s="176"/>
      <c r="B224" s="71" t="s">
        <v>101</v>
      </c>
      <c r="C224" s="185">
        <v>4</v>
      </c>
      <c r="D224" s="178">
        <v>1.8</v>
      </c>
      <c r="E224" s="179">
        <v>0.2</v>
      </c>
      <c r="F224" s="178">
        <v>0.3</v>
      </c>
      <c r="G224" s="176"/>
      <c r="H224" s="176"/>
      <c r="J224" s="186"/>
    </row>
    <row r="225" spans="1:10">
      <c r="A225" s="176"/>
      <c r="B225" s="71" t="s">
        <v>29</v>
      </c>
      <c r="C225" s="185">
        <v>3</v>
      </c>
      <c r="D225" s="178">
        <v>1.6</v>
      </c>
      <c r="E225" s="179">
        <v>0.2</v>
      </c>
      <c r="F225" s="178">
        <v>0.3</v>
      </c>
      <c r="G225" s="176"/>
      <c r="H225" s="176"/>
      <c r="J225" s="186"/>
    </row>
    <row r="226" spans="1:10">
      <c r="A226" s="176"/>
      <c r="B226" s="71" t="s">
        <v>102</v>
      </c>
      <c r="C226" s="185">
        <v>5</v>
      </c>
      <c r="D226" s="178">
        <v>2.6</v>
      </c>
      <c r="E226" s="179">
        <v>0.2</v>
      </c>
      <c r="F226" s="178">
        <v>0.3</v>
      </c>
      <c r="G226" s="176"/>
      <c r="H226" s="176"/>
      <c r="J226" s="186"/>
    </row>
    <row r="227" spans="1:10">
      <c r="A227" s="176"/>
      <c r="B227" s="71" t="s">
        <v>103</v>
      </c>
      <c r="C227" s="185">
        <v>4</v>
      </c>
      <c r="D227" s="178">
        <v>1.8</v>
      </c>
      <c r="E227" s="179">
        <v>0.2</v>
      </c>
      <c r="F227" s="178">
        <v>0.3</v>
      </c>
      <c r="G227" s="176"/>
      <c r="H227" s="176"/>
      <c r="J227" s="186"/>
    </row>
    <row r="228" spans="1:10">
      <c r="A228" s="176"/>
      <c r="B228" s="71" t="s">
        <v>104</v>
      </c>
      <c r="C228" s="185">
        <v>11</v>
      </c>
      <c r="D228" s="178">
        <v>3.4</v>
      </c>
      <c r="E228" s="179">
        <v>0.2</v>
      </c>
      <c r="F228" s="178">
        <v>0.3</v>
      </c>
      <c r="G228" s="176"/>
      <c r="H228" s="176"/>
      <c r="J228" s="186"/>
    </row>
    <row r="229" spans="1:10">
      <c r="A229" s="176"/>
      <c r="B229" s="71" t="s">
        <v>105</v>
      </c>
      <c r="C229" s="185">
        <v>3</v>
      </c>
      <c r="D229" s="178">
        <v>4.9000000000000004</v>
      </c>
      <c r="E229" s="179">
        <v>0.2</v>
      </c>
      <c r="F229" s="178">
        <v>0.3</v>
      </c>
      <c r="G229" s="176"/>
      <c r="H229" s="176"/>
      <c r="J229" s="186"/>
    </row>
    <row r="230" spans="1:10">
      <c r="A230" s="176"/>
      <c r="B230" s="71" t="s">
        <v>106</v>
      </c>
      <c r="C230" s="185" t="s">
        <v>107</v>
      </c>
      <c r="D230" s="178">
        <v>4.6500000000000004</v>
      </c>
      <c r="E230" s="179">
        <v>0.2</v>
      </c>
      <c r="F230" s="178">
        <v>0.3</v>
      </c>
      <c r="G230" s="176"/>
      <c r="H230" s="176"/>
    </row>
    <row r="231" spans="1:10">
      <c r="A231" s="176"/>
      <c r="B231" s="71" t="s">
        <v>108</v>
      </c>
      <c r="C231" s="185">
        <v>2</v>
      </c>
      <c r="D231" s="178">
        <v>1.4</v>
      </c>
      <c r="E231" s="179">
        <v>0.2</v>
      </c>
      <c r="F231" s="178">
        <v>0.3</v>
      </c>
      <c r="G231" s="176"/>
      <c r="H231" s="176"/>
      <c r="J231" s="186"/>
    </row>
    <row r="232" spans="1:10">
      <c r="A232" s="176"/>
      <c r="B232" s="71" t="s">
        <v>109</v>
      </c>
      <c r="C232" s="185">
        <v>1</v>
      </c>
      <c r="D232" s="178">
        <v>8.57</v>
      </c>
      <c r="E232" s="179">
        <v>0.2</v>
      </c>
      <c r="F232" s="178">
        <v>0.3</v>
      </c>
      <c r="G232" s="176"/>
      <c r="H232" s="176"/>
      <c r="J232" s="186"/>
    </row>
    <row r="233" spans="1:10">
      <c r="A233" s="176"/>
      <c r="B233" s="71" t="s">
        <v>110</v>
      </c>
      <c r="C233" s="185">
        <v>2</v>
      </c>
      <c r="D233" s="178">
        <v>7.2</v>
      </c>
      <c r="E233" s="179">
        <v>0.2</v>
      </c>
      <c r="F233" s="178">
        <v>0.3</v>
      </c>
      <c r="G233" s="176"/>
      <c r="H233" s="176"/>
      <c r="J233" s="186"/>
    </row>
    <row r="234" spans="1:10">
      <c r="A234" s="176"/>
      <c r="B234" s="71" t="s">
        <v>111</v>
      </c>
      <c r="C234" s="185" t="s">
        <v>107</v>
      </c>
      <c r="D234" s="178">
        <v>7.04</v>
      </c>
      <c r="E234" s="179">
        <v>0.2</v>
      </c>
      <c r="F234" s="178">
        <v>0.3</v>
      </c>
      <c r="G234" s="176"/>
      <c r="H234" s="176"/>
      <c r="J234" s="186"/>
    </row>
    <row r="235" spans="1:10">
      <c r="A235" s="176"/>
      <c r="B235" s="71" t="s">
        <v>112</v>
      </c>
      <c r="C235" s="185">
        <v>2</v>
      </c>
      <c r="D235" s="178">
        <v>4.8</v>
      </c>
      <c r="E235" s="179">
        <v>0.2</v>
      </c>
      <c r="F235" s="178">
        <v>0.3</v>
      </c>
      <c r="G235" s="176"/>
      <c r="H235" s="176"/>
      <c r="J235" s="186"/>
    </row>
    <row r="236" spans="1:10">
      <c r="A236" s="176"/>
      <c r="B236" s="71" t="s">
        <v>113</v>
      </c>
      <c r="C236" s="185" t="s">
        <v>107</v>
      </c>
      <c r="D236" s="178">
        <v>3.5</v>
      </c>
      <c r="E236" s="179">
        <v>0.2</v>
      </c>
      <c r="F236" s="178">
        <v>0.3</v>
      </c>
      <c r="G236" s="176"/>
      <c r="H236" s="176"/>
      <c r="J236" s="186"/>
    </row>
    <row r="237" spans="1:10">
      <c r="A237" s="176"/>
      <c r="B237" s="71" t="s">
        <v>114</v>
      </c>
      <c r="C237" s="185" t="s">
        <v>107</v>
      </c>
      <c r="D237" s="178">
        <v>4.5999999999999996</v>
      </c>
      <c r="E237" s="179">
        <v>0.2</v>
      </c>
      <c r="F237" s="178">
        <v>0.3</v>
      </c>
      <c r="G237" s="176"/>
      <c r="H237" s="176"/>
      <c r="J237" s="186"/>
    </row>
    <row r="238" spans="1:10">
      <c r="A238" s="176"/>
      <c r="B238" s="71" t="s">
        <v>115</v>
      </c>
      <c r="C238" s="185" t="s">
        <v>107</v>
      </c>
      <c r="D238" s="178">
        <v>6.66</v>
      </c>
      <c r="E238" s="179">
        <v>0.2</v>
      </c>
      <c r="F238" s="178">
        <v>0.3</v>
      </c>
      <c r="G238" s="176"/>
      <c r="H238" s="176"/>
      <c r="J238" s="186"/>
    </row>
    <row r="239" spans="1:10">
      <c r="A239" s="176"/>
      <c r="B239" s="71" t="s">
        <v>116</v>
      </c>
      <c r="C239" s="185">
        <v>1</v>
      </c>
      <c r="D239" s="178">
        <v>2.2000000000000002</v>
      </c>
      <c r="E239" s="179">
        <v>0.2</v>
      </c>
      <c r="F239" s="178">
        <v>0.3</v>
      </c>
      <c r="G239" s="176"/>
      <c r="H239" s="176"/>
      <c r="J239" s="186"/>
    </row>
    <row r="240" spans="1:10">
      <c r="A240" s="176"/>
      <c r="B240" s="71" t="s">
        <v>117</v>
      </c>
      <c r="C240" s="185">
        <v>1</v>
      </c>
      <c r="D240" s="178">
        <v>3.2</v>
      </c>
      <c r="E240" s="179">
        <v>0.2</v>
      </c>
      <c r="F240" s="178">
        <v>0.3</v>
      </c>
      <c r="G240" s="176"/>
      <c r="H240" s="176"/>
      <c r="J240" s="186"/>
    </row>
    <row r="241" spans="1:10">
      <c r="A241" s="176"/>
      <c r="B241" s="71" t="s">
        <v>118</v>
      </c>
      <c r="C241" s="185">
        <v>2</v>
      </c>
      <c r="D241" s="178">
        <v>2.0499999999999998</v>
      </c>
      <c r="E241" s="179">
        <v>0.2</v>
      </c>
      <c r="F241" s="178">
        <v>0.3</v>
      </c>
      <c r="G241" s="176"/>
      <c r="H241" s="176"/>
      <c r="J241" s="186"/>
    </row>
    <row r="242" spans="1:10">
      <c r="A242" s="176"/>
      <c r="B242" s="71" t="s">
        <v>119</v>
      </c>
      <c r="C242" s="185" t="s">
        <v>107</v>
      </c>
      <c r="D242" s="178">
        <v>3.85</v>
      </c>
      <c r="E242" s="179">
        <v>0.2</v>
      </c>
      <c r="F242" s="178">
        <v>0.3</v>
      </c>
      <c r="G242" s="176"/>
      <c r="H242" s="176"/>
      <c r="J242" s="186"/>
    </row>
    <row r="243" spans="1:10">
      <c r="A243" s="176"/>
      <c r="B243" s="71" t="s">
        <v>120</v>
      </c>
      <c r="C243" s="185">
        <v>3</v>
      </c>
      <c r="D243" s="178">
        <v>4.34</v>
      </c>
      <c r="E243" s="179">
        <v>0.2</v>
      </c>
      <c r="F243" s="178">
        <v>0.3</v>
      </c>
      <c r="G243" s="176"/>
      <c r="H243" s="176"/>
      <c r="J243" s="186"/>
    </row>
    <row r="244" spans="1:10">
      <c r="A244" s="176"/>
      <c r="B244" s="71" t="s">
        <v>121</v>
      </c>
      <c r="C244" s="185" t="s">
        <v>107</v>
      </c>
      <c r="D244" s="178">
        <v>3.7</v>
      </c>
      <c r="E244" s="179">
        <v>0.2</v>
      </c>
      <c r="F244" s="178">
        <v>0.3</v>
      </c>
      <c r="G244" s="176"/>
      <c r="H244" s="176"/>
      <c r="J244" s="186"/>
    </row>
    <row r="245" spans="1:10">
      <c r="A245" s="176"/>
      <c r="B245" s="71" t="s">
        <v>122</v>
      </c>
      <c r="C245" s="185" t="s">
        <v>107</v>
      </c>
      <c r="D245" s="178">
        <v>4.6500000000000004</v>
      </c>
      <c r="E245" s="179">
        <v>0.2</v>
      </c>
      <c r="F245" s="178">
        <v>0.3</v>
      </c>
      <c r="G245" s="176"/>
      <c r="H245" s="176"/>
      <c r="J245" s="186"/>
    </row>
    <row r="246" spans="1:10">
      <c r="A246" s="176"/>
      <c r="B246" s="71" t="s">
        <v>123</v>
      </c>
      <c r="C246" s="185" t="s">
        <v>107</v>
      </c>
      <c r="D246" s="178">
        <v>4.6500000000000004</v>
      </c>
      <c r="E246" s="179">
        <v>0.2</v>
      </c>
      <c r="F246" s="178">
        <v>0.3</v>
      </c>
      <c r="G246" s="176"/>
      <c r="H246" s="176"/>
      <c r="J246" s="186"/>
    </row>
    <row r="247" spans="1:10">
      <c r="A247" s="176"/>
      <c r="B247" s="71" t="s">
        <v>124</v>
      </c>
      <c r="C247" s="185">
        <v>15</v>
      </c>
      <c r="D247" s="178">
        <v>2.6</v>
      </c>
      <c r="E247" s="179">
        <v>0.2</v>
      </c>
      <c r="F247" s="178">
        <v>0.3</v>
      </c>
      <c r="G247" s="176"/>
      <c r="H247" s="176"/>
      <c r="J247" s="186"/>
    </row>
    <row r="248" spans="1:10">
      <c r="A248" s="176"/>
      <c r="B248" s="71" t="s">
        <v>125</v>
      </c>
      <c r="C248" s="185">
        <v>1</v>
      </c>
      <c r="D248" s="178">
        <v>1.3</v>
      </c>
      <c r="E248" s="179">
        <v>0.2</v>
      </c>
      <c r="F248" s="178">
        <v>0.3</v>
      </c>
      <c r="G248" s="176"/>
      <c r="H248" s="176"/>
      <c r="J248" s="186"/>
    </row>
    <row r="249" spans="1:10">
      <c r="A249" s="176"/>
      <c r="B249" s="71" t="s">
        <v>126</v>
      </c>
      <c r="C249" s="185" t="s">
        <v>107</v>
      </c>
      <c r="D249" s="178">
        <v>4.5</v>
      </c>
      <c r="E249" s="179">
        <v>0.2</v>
      </c>
      <c r="F249" s="178">
        <v>0.3</v>
      </c>
      <c r="G249" s="176"/>
      <c r="H249" s="176"/>
      <c r="J249" s="186"/>
    </row>
    <row r="250" spans="1:10">
      <c r="A250" s="176"/>
      <c r="B250" s="71" t="s">
        <v>127</v>
      </c>
      <c r="C250" s="185">
        <v>5</v>
      </c>
      <c r="D250" s="178">
        <v>4.8</v>
      </c>
      <c r="E250" s="179">
        <v>0.2</v>
      </c>
      <c r="F250" s="178">
        <v>0.3</v>
      </c>
      <c r="G250" s="176"/>
      <c r="H250" s="176"/>
      <c r="J250" s="186"/>
    </row>
    <row r="251" spans="1:10">
      <c r="A251" s="176"/>
      <c r="B251" s="71" t="s">
        <v>128</v>
      </c>
      <c r="C251" s="185">
        <v>3</v>
      </c>
      <c r="D251" s="178">
        <v>1.8</v>
      </c>
      <c r="E251" s="179">
        <v>0.2</v>
      </c>
      <c r="F251" s="178">
        <v>0.3</v>
      </c>
      <c r="G251" s="176"/>
      <c r="H251" s="176"/>
      <c r="J251" s="186"/>
    </row>
    <row r="252" spans="1:10">
      <c r="A252" s="176"/>
      <c r="B252" s="71" t="s">
        <v>129</v>
      </c>
      <c r="C252" s="185" t="s">
        <v>107</v>
      </c>
      <c r="D252" s="178">
        <v>3.6</v>
      </c>
      <c r="E252" s="179">
        <v>0.2</v>
      </c>
      <c r="F252" s="178">
        <v>0.3</v>
      </c>
      <c r="G252" s="176"/>
      <c r="H252" s="176"/>
      <c r="J252" s="186"/>
    </row>
    <row r="253" spans="1:10">
      <c r="A253" s="176"/>
      <c r="B253" s="71" t="s">
        <v>130</v>
      </c>
      <c r="C253" s="185" t="s">
        <v>107</v>
      </c>
      <c r="D253" s="178">
        <v>2.1</v>
      </c>
      <c r="E253" s="179">
        <v>0.2</v>
      </c>
      <c r="F253" s="178">
        <v>0.3</v>
      </c>
      <c r="G253" s="176"/>
      <c r="H253" s="176"/>
      <c r="J253" s="186"/>
    </row>
    <row r="254" spans="1:10">
      <c r="A254" s="176"/>
      <c r="B254" s="71" t="s">
        <v>131</v>
      </c>
      <c r="C254" s="185" t="s">
        <v>107</v>
      </c>
      <c r="D254" s="178">
        <v>2.1</v>
      </c>
      <c r="E254" s="179">
        <v>0.2</v>
      </c>
      <c r="F254" s="178">
        <v>0.3</v>
      </c>
      <c r="G254" s="176"/>
      <c r="H254" s="176"/>
      <c r="J254" s="186"/>
    </row>
    <row r="255" spans="1:10">
      <c r="A255" s="176"/>
      <c r="B255" s="71" t="s">
        <v>132</v>
      </c>
      <c r="C255" s="185" t="s">
        <v>107</v>
      </c>
      <c r="D255" s="178">
        <v>1.2</v>
      </c>
      <c r="E255" s="179">
        <v>0.2</v>
      </c>
      <c r="F255" s="178">
        <v>0.3</v>
      </c>
      <c r="G255" s="176"/>
      <c r="H255" s="176"/>
      <c r="J255" s="186"/>
    </row>
    <row r="256" spans="1:10">
      <c r="A256" s="176"/>
      <c r="B256" s="71" t="s">
        <v>133</v>
      </c>
      <c r="C256" s="185">
        <v>3</v>
      </c>
      <c r="D256" s="178">
        <v>1.5</v>
      </c>
      <c r="E256" s="179">
        <v>0.2</v>
      </c>
      <c r="F256" s="178">
        <v>0.3</v>
      </c>
      <c r="G256" s="176"/>
      <c r="H256" s="176"/>
      <c r="J256" s="186"/>
    </row>
    <row r="257" spans="1:10">
      <c r="A257" s="176"/>
      <c r="B257" s="71" t="s">
        <v>134</v>
      </c>
      <c r="C257" s="185" t="s">
        <v>107</v>
      </c>
      <c r="D257" s="178">
        <v>1.45</v>
      </c>
      <c r="E257" s="179">
        <v>0.2</v>
      </c>
      <c r="F257" s="178">
        <v>0.3</v>
      </c>
      <c r="G257" s="176"/>
      <c r="H257" s="176"/>
      <c r="J257" s="186"/>
    </row>
    <row r="258" spans="1:10">
      <c r="A258" s="176"/>
      <c r="B258" s="71" t="s">
        <v>135</v>
      </c>
      <c r="C258" s="185" t="s">
        <v>107</v>
      </c>
      <c r="D258" s="178">
        <v>1.49</v>
      </c>
      <c r="E258" s="179">
        <v>0.2</v>
      </c>
      <c r="F258" s="178">
        <v>0.3</v>
      </c>
      <c r="G258" s="176"/>
      <c r="H258" s="176"/>
      <c r="J258" s="186"/>
    </row>
    <row r="259" spans="1:10">
      <c r="A259" s="176"/>
      <c r="B259" s="71" t="s">
        <v>136</v>
      </c>
      <c r="C259" s="185">
        <v>2</v>
      </c>
      <c r="D259" s="178">
        <v>1.5</v>
      </c>
      <c r="E259" s="179">
        <v>0.2</v>
      </c>
      <c r="F259" s="178">
        <v>0.3</v>
      </c>
      <c r="G259" s="176"/>
      <c r="H259" s="176"/>
      <c r="J259" s="186"/>
    </row>
    <row r="260" spans="1:10" ht="13">
      <c r="A260" s="176"/>
      <c r="B260" s="70" t="s">
        <v>138</v>
      </c>
      <c r="C260" s="177"/>
      <c r="D260" s="178"/>
      <c r="E260" s="178"/>
      <c r="F260" s="179"/>
      <c r="G260" s="176"/>
      <c r="H260" s="176"/>
    </row>
    <row r="261" spans="1:10">
      <c r="A261" s="176"/>
      <c r="B261" s="71" t="s">
        <v>139</v>
      </c>
      <c r="C261" s="177">
        <v>2</v>
      </c>
      <c r="D261" s="178">
        <v>4.7</v>
      </c>
      <c r="E261" s="178">
        <v>1.6</v>
      </c>
      <c r="F261" s="179">
        <v>0.15</v>
      </c>
      <c r="G261" s="176"/>
      <c r="H261" s="176"/>
    </row>
    <row r="262" spans="1:10">
      <c r="A262" s="176"/>
      <c r="B262" s="71" t="s">
        <v>141</v>
      </c>
      <c r="C262" s="177">
        <v>1</v>
      </c>
      <c r="D262" s="178">
        <v>3.3</v>
      </c>
      <c r="E262" s="178">
        <v>1.85</v>
      </c>
      <c r="F262" s="179">
        <v>0.15</v>
      </c>
      <c r="G262" s="176"/>
      <c r="H262" s="176"/>
    </row>
    <row r="263" spans="1:10">
      <c r="A263" s="176"/>
      <c r="B263" s="71" t="s">
        <v>142</v>
      </c>
      <c r="C263" s="177">
        <v>28</v>
      </c>
      <c r="D263" s="178">
        <v>1.6</v>
      </c>
      <c r="E263" s="178">
        <v>0.3</v>
      </c>
      <c r="F263" s="179">
        <v>0.15</v>
      </c>
      <c r="G263" s="176"/>
      <c r="H263" s="176"/>
    </row>
    <row r="264" spans="1:10">
      <c r="A264" s="176"/>
      <c r="B264" s="176"/>
      <c r="C264" s="177"/>
      <c r="D264" s="178"/>
      <c r="E264" s="178"/>
      <c r="F264" s="179"/>
      <c r="G264" s="176"/>
      <c r="H264" s="176"/>
    </row>
    <row r="265" spans="1:10" ht="13">
      <c r="A265" s="176"/>
      <c r="B265" s="70" t="s">
        <v>143</v>
      </c>
      <c r="C265" s="177"/>
      <c r="D265" s="178"/>
      <c r="E265" s="178"/>
      <c r="F265" s="179"/>
      <c r="G265" s="176"/>
      <c r="H265" s="176"/>
    </row>
    <row r="266" spans="1:10">
      <c r="A266" s="176"/>
      <c r="B266" s="71" t="s">
        <v>139</v>
      </c>
      <c r="C266" s="177">
        <v>2</v>
      </c>
      <c r="D266" s="178">
        <v>4.7</v>
      </c>
      <c r="E266" s="178">
        <v>1.6</v>
      </c>
      <c r="F266" s="179">
        <v>0.15</v>
      </c>
      <c r="G266" s="176"/>
      <c r="H266" s="176"/>
    </row>
    <row r="267" spans="1:10">
      <c r="A267" s="176"/>
      <c r="B267" s="71" t="s">
        <v>141</v>
      </c>
      <c r="C267" s="177">
        <v>1</v>
      </c>
      <c r="D267" s="178">
        <v>3.3</v>
      </c>
      <c r="E267" s="178">
        <v>1.85</v>
      </c>
      <c r="F267" s="179">
        <v>0.15</v>
      </c>
      <c r="G267" s="176"/>
      <c r="H267" s="176"/>
    </row>
    <row r="268" spans="1:10">
      <c r="A268" s="176"/>
      <c r="B268" s="71" t="s">
        <v>142</v>
      </c>
      <c r="C268" s="177">
        <v>28</v>
      </c>
      <c r="D268" s="178">
        <v>1.6</v>
      </c>
      <c r="E268" s="178">
        <v>0.3</v>
      </c>
      <c r="F268" s="179">
        <v>0.15</v>
      </c>
      <c r="G268" s="176"/>
      <c r="H268" s="176"/>
    </row>
    <row r="269" spans="1:10">
      <c r="A269" s="176"/>
      <c r="B269" s="176"/>
      <c r="C269" s="177"/>
      <c r="D269" s="178"/>
      <c r="E269" s="178"/>
      <c r="F269" s="179"/>
      <c r="G269" s="176"/>
      <c r="H269" s="176"/>
    </row>
    <row r="270" spans="1:10" ht="13">
      <c r="A270" s="176"/>
      <c r="B270" s="70" t="s">
        <v>145</v>
      </c>
      <c r="C270" s="177"/>
      <c r="D270" s="178"/>
      <c r="E270" s="178"/>
      <c r="F270" s="179"/>
      <c r="G270" s="176"/>
      <c r="H270" s="176"/>
    </row>
    <row r="271" spans="1:10">
      <c r="A271" s="176"/>
      <c r="B271" s="71" t="s">
        <v>139</v>
      </c>
      <c r="C271" s="177">
        <v>2</v>
      </c>
      <c r="D271" s="178">
        <v>4.7</v>
      </c>
      <c r="E271" s="178">
        <v>1.6</v>
      </c>
      <c r="F271" s="179">
        <v>0.15</v>
      </c>
      <c r="G271" s="176"/>
      <c r="H271" s="176"/>
    </row>
    <row r="272" spans="1:10">
      <c r="A272" s="176"/>
      <c r="B272" s="71" t="s">
        <v>141</v>
      </c>
      <c r="C272" s="177">
        <v>1</v>
      </c>
      <c r="D272" s="178">
        <v>3.3</v>
      </c>
      <c r="E272" s="178">
        <v>1.85</v>
      </c>
      <c r="F272" s="179">
        <v>0.15</v>
      </c>
      <c r="G272" s="176"/>
      <c r="H272" s="176"/>
    </row>
    <row r="273" spans="1:9">
      <c r="A273" s="176"/>
      <c r="B273" s="71" t="s">
        <v>142</v>
      </c>
      <c r="C273" s="177">
        <v>28</v>
      </c>
      <c r="D273" s="178">
        <v>1.6</v>
      </c>
      <c r="E273" s="178">
        <v>0.3</v>
      </c>
      <c r="F273" s="179">
        <v>0.15</v>
      </c>
      <c r="G273" s="176"/>
      <c r="H273" s="176"/>
    </row>
    <row r="274" spans="1:9">
      <c r="A274" s="176"/>
      <c r="B274" s="176"/>
      <c r="C274" s="177"/>
      <c r="D274" s="178"/>
      <c r="E274" s="178"/>
      <c r="F274" s="179"/>
      <c r="G274" s="176"/>
      <c r="H274" s="176"/>
    </row>
    <row r="275" spans="1:9" ht="13">
      <c r="A275" s="176"/>
      <c r="B275" s="70" t="s">
        <v>146</v>
      </c>
      <c r="C275" s="177"/>
      <c r="D275" s="178"/>
      <c r="E275" s="178"/>
      <c r="F275" s="179"/>
      <c r="G275" s="176"/>
      <c r="H275" s="176"/>
    </row>
    <row r="276" spans="1:9">
      <c r="A276" s="176"/>
      <c r="B276" s="71" t="s">
        <v>139</v>
      </c>
      <c r="C276" s="177">
        <v>2</v>
      </c>
      <c r="D276" s="178">
        <v>4.7</v>
      </c>
      <c r="E276" s="178">
        <v>1.6</v>
      </c>
      <c r="F276" s="179">
        <v>0.15</v>
      </c>
      <c r="G276" s="176"/>
      <c r="H276" s="176"/>
    </row>
    <row r="277" spans="1:9">
      <c r="A277" s="176"/>
      <c r="B277" s="71" t="s">
        <v>141</v>
      </c>
      <c r="C277" s="177">
        <v>1</v>
      </c>
      <c r="D277" s="178">
        <v>3.3</v>
      </c>
      <c r="E277" s="178">
        <v>1.85</v>
      </c>
      <c r="F277" s="179">
        <v>0.15</v>
      </c>
      <c r="G277" s="176"/>
      <c r="H277" s="176"/>
    </row>
    <row r="278" spans="1:9">
      <c r="A278" s="176"/>
      <c r="B278" s="71" t="s">
        <v>142</v>
      </c>
      <c r="C278" s="177">
        <v>28</v>
      </c>
      <c r="D278" s="178">
        <v>1.6</v>
      </c>
      <c r="E278" s="178">
        <v>0.3</v>
      </c>
      <c r="F278" s="179">
        <v>0.15</v>
      </c>
      <c r="G278" s="176"/>
      <c r="H278" s="176"/>
    </row>
    <row r="279" spans="1:9">
      <c r="A279" s="176"/>
      <c r="B279" s="176"/>
      <c r="C279" s="177"/>
      <c r="D279" s="178"/>
      <c r="E279" s="178"/>
      <c r="F279" s="179"/>
      <c r="G279" s="176"/>
      <c r="H279" s="176"/>
    </row>
    <row r="280" spans="1:9" ht="13">
      <c r="A280" s="176"/>
      <c r="B280" s="187" t="s">
        <v>147</v>
      </c>
      <c r="C280" s="177"/>
      <c r="D280" s="178"/>
      <c r="E280" s="178"/>
      <c r="F280" s="179"/>
      <c r="G280" s="176"/>
      <c r="H280" s="176"/>
    </row>
    <row r="281" spans="1:9">
      <c r="A281" s="176"/>
      <c r="B281" s="71" t="s">
        <v>139</v>
      </c>
      <c r="C281" s="177">
        <v>1</v>
      </c>
      <c r="D281" s="178">
        <v>3.4</v>
      </c>
      <c r="E281" s="178">
        <v>2</v>
      </c>
      <c r="F281" s="179">
        <v>0.15</v>
      </c>
      <c r="G281" s="176"/>
      <c r="H281" s="176"/>
    </row>
    <row r="282" spans="1:9">
      <c r="A282" s="176"/>
      <c r="B282" s="71" t="s">
        <v>141</v>
      </c>
      <c r="C282" s="177">
        <v>1</v>
      </c>
      <c r="D282" s="178">
        <v>1.7</v>
      </c>
      <c r="E282" s="178">
        <v>2</v>
      </c>
      <c r="F282" s="179">
        <v>0.15</v>
      </c>
      <c r="G282" s="176"/>
      <c r="H282" s="176"/>
    </row>
    <row r="283" spans="1:9">
      <c r="A283" s="176"/>
      <c r="B283" s="71" t="s">
        <v>139</v>
      </c>
      <c r="C283" s="177">
        <v>1</v>
      </c>
      <c r="D283" s="178">
        <v>4.08</v>
      </c>
      <c r="E283" s="178">
        <v>2</v>
      </c>
      <c r="F283" s="179">
        <v>0.15</v>
      </c>
      <c r="G283" s="176"/>
      <c r="H283" s="176"/>
    </row>
    <row r="284" spans="1:9">
      <c r="A284" s="176"/>
      <c r="B284" s="71" t="s">
        <v>142</v>
      </c>
      <c r="C284" s="177">
        <v>24</v>
      </c>
      <c r="D284" s="178">
        <v>2</v>
      </c>
      <c r="E284" s="178">
        <v>0.3</v>
      </c>
      <c r="F284" s="179">
        <v>0.15</v>
      </c>
      <c r="G284" s="176"/>
      <c r="H284" s="176"/>
    </row>
    <row r="285" spans="1:9">
      <c r="A285" s="176"/>
      <c r="B285" s="176"/>
      <c r="C285" s="177"/>
      <c r="D285" s="178"/>
      <c r="E285" s="178"/>
      <c r="F285" s="179"/>
      <c r="G285" s="176"/>
      <c r="H285" s="176"/>
    </row>
    <row r="286" spans="1:9">
      <c r="A286" s="176"/>
      <c r="B286" s="71" t="s">
        <v>148</v>
      </c>
      <c r="C286" s="177"/>
      <c r="D286" s="178"/>
      <c r="E286" s="178"/>
      <c r="F286" s="179"/>
      <c r="G286" s="176"/>
      <c r="H286" s="176"/>
    </row>
    <row r="287" spans="1:9">
      <c r="A287" s="176"/>
      <c r="B287" s="71" t="s">
        <v>149</v>
      </c>
      <c r="C287" s="177"/>
      <c r="D287" s="178"/>
      <c r="E287" s="178"/>
      <c r="F287" s="179"/>
      <c r="G287" s="176"/>
      <c r="H287" s="176"/>
    </row>
    <row r="288" spans="1:9">
      <c r="A288" s="176"/>
      <c r="B288" s="71" t="s">
        <v>139</v>
      </c>
      <c r="C288" s="177">
        <v>1</v>
      </c>
      <c r="D288" s="178">
        <v>2.04</v>
      </c>
      <c r="E288" s="178">
        <v>1.5</v>
      </c>
      <c r="F288" s="179">
        <v>0.15</v>
      </c>
      <c r="G288" s="176"/>
      <c r="H288" s="176"/>
      <c r="I288">
        <f>12*0.34</f>
        <v>4.08</v>
      </c>
    </row>
    <row r="289" spans="1:8">
      <c r="A289" s="176"/>
      <c r="B289" s="71" t="s">
        <v>150</v>
      </c>
      <c r="C289" s="177">
        <v>1</v>
      </c>
      <c r="D289" s="178">
        <v>1.5</v>
      </c>
      <c r="E289" s="178">
        <v>1.5</v>
      </c>
      <c r="F289" s="179">
        <v>0.15</v>
      </c>
      <c r="G289" s="176"/>
      <c r="H289" s="176"/>
    </row>
    <row r="290" spans="1:8">
      <c r="A290" s="176"/>
      <c r="B290" s="71" t="s">
        <v>139</v>
      </c>
      <c r="C290" s="177">
        <v>1</v>
      </c>
      <c r="D290" s="178">
        <v>2.04</v>
      </c>
      <c r="E290" s="178">
        <v>1.5</v>
      </c>
      <c r="F290" s="179">
        <v>0.15</v>
      </c>
      <c r="G290" s="176"/>
      <c r="H290" s="176"/>
    </row>
    <row r="291" spans="1:8">
      <c r="A291" s="176"/>
      <c r="B291" s="71" t="s">
        <v>151</v>
      </c>
      <c r="C291" s="177">
        <v>1</v>
      </c>
      <c r="D291" s="178">
        <v>1.5</v>
      </c>
      <c r="E291" s="178">
        <v>1.5</v>
      </c>
      <c r="F291" s="179">
        <v>0.15</v>
      </c>
      <c r="G291" s="176"/>
      <c r="H291" s="176"/>
    </row>
    <row r="292" spans="1:8">
      <c r="A292" s="176"/>
      <c r="B292" s="71" t="s">
        <v>139</v>
      </c>
      <c r="C292" s="177">
        <v>1</v>
      </c>
      <c r="D292" s="178">
        <v>4.42</v>
      </c>
      <c r="E292" s="178">
        <v>1.5</v>
      </c>
      <c r="F292" s="179">
        <v>0.15</v>
      </c>
      <c r="G292" s="176"/>
      <c r="H292" s="176"/>
    </row>
    <row r="293" spans="1:8">
      <c r="A293" s="176"/>
      <c r="B293" s="71" t="s">
        <v>152</v>
      </c>
      <c r="C293" s="177">
        <v>28</v>
      </c>
      <c r="D293" s="178">
        <v>1.5</v>
      </c>
      <c r="E293" s="178">
        <v>0.3</v>
      </c>
      <c r="F293" s="179">
        <v>0.15</v>
      </c>
      <c r="G293" s="176"/>
      <c r="H293" s="176"/>
    </row>
    <row r="294" spans="1:8">
      <c r="A294" s="176"/>
      <c r="B294" s="176"/>
      <c r="C294" s="177"/>
      <c r="D294" s="178"/>
      <c r="E294" s="178"/>
      <c r="F294" s="179"/>
      <c r="G294" s="176"/>
      <c r="H294" s="176"/>
    </row>
    <row r="295" spans="1:8">
      <c r="A295" s="176"/>
      <c r="B295" s="71" t="s">
        <v>153</v>
      </c>
      <c r="C295" s="177"/>
      <c r="D295" s="178"/>
      <c r="E295" s="178"/>
      <c r="F295" s="179"/>
      <c r="G295" s="176"/>
      <c r="H295" s="176"/>
    </row>
    <row r="296" spans="1:8">
      <c r="A296" s="176"/>
      <c r="B296" s="71" t="s">
        <v>139</v>
      </c>
      <c r="C296" s="177">
        <v>1</v>
      </c>
      <c r="D296" s="178">
        <v>1.36</v>
      </c>
      <c r="E296" s="178">
        <f>(3.506+3.33)/2</f>
        <v>3.4180000000000001</v>
      </c>
      <c r="F296" s="179">
        <v>0.15</v>
      </c>
      <c r="G296" s="176"/>
      <c r="H296" s="176"/>
    </row>
    <row r="297" spans="1:8">
      <c r="A297" s="176"/>
      <c r="B297" s="71" t="s">
        <v>150</v>
      </c>
      <c r="C297" s="177">
        <v>1</v>
      </c>
      <c r="D297" s="178">
        <v>3.3</v>
      </c>
      <c r="E297" s="178">
        <v>1.87</v>
      </c>
      <c r="F297" s="179">
        <v>0.15</v>
      </c>
      <c r="G297" s="176"/>
      <c r="H297" s="176"/>
    </row>
    <row r="298" spans="1:8">
      <c r="A298" s="176"/>
      <c r="B298" s="71" t="s">
        <v>139</v>
      </c>
      <c r="C298" s="177">
        <v>1</v>
      </c>
      <c r="D298" s="178">
        <v>4.08</v>
      </c>
      <c r="E298" s="178">
        <v>3.42</v>
      </c>
      <c r="F298" s="179">
        <v>0.15</v>
      </c>
      <c r="G298" s="176"/>
      <c r="H298" s="176"/>
    </row>
    <row r="299" spans="1:8">
      <c r="A299" s="176"/>
      <c r="B299" s="71" t="s">
        <v>151</v>
      </c>
      <c r="C299" s="177">
        <v>1</v>
      </c>
      <c r="D299" s="178">
        <v>2.36</v>
      </c>
      <c r="E299" s="178">
        <v>2</v>
      </c>
      <c r="F299" s="179">
        <v>0.15</v>
      </c>
      <c r="G299" s="176"/>
      <c r="H299" s="176"/>
    </row>
    <row r="300" spans="1:8">
      <c r="A300" s="176"/>
      <c r="B300" s="176"/>
      <c r="C300" s="177"/>
      <c r="D300" s="178"/>
      <c r="E300" s="178"/>
      <c r="F300" s="179"/>
      <c r="G300" s="176"/>
      <c r="H300" s="176"/>
    </row>
    <row r="301" spans="1:8" ht="13">
      <c r="A301" s="176"/>
      <c r="B301" s="70" t="s">
        <v>161</v>
      </c>
      <c r="C301" s="177"/>
      <c r="D301" s="178"/>
      <c r="E301" s="178"/>
      <c r="F301" s="179"/>
      <c r="G301" s="176"/>
      <c r="H301" s="176"/>
    </row>
    <row r="302" spans="1:8">
      <c r="A302" s="176"/>
      <c r="B302" s="71" t="s">
        <v>155</v>
      </c>
      <c r="C302" s="177">
        <v>15</v>
      </c>
      <c r="D302" s="178">
        <f>2+0.2+0.2</f>
        <v>2.4000000000000004</v>
      </c>
      <c r="E302" s="178">
        <v>0.65</v>
      </c>
      <c r="F302" s="179">
        <v>7.4999999999999997E-2</v>
      </c>
      <c r="G302" s="176"/>
      <c r="H302" s="176"/>
    </row>
    <row r="303" spans="1:8">
      <c r="A303" s="176"/>
      <c r="B303" s="71" t="s">
        <v>156</v>
      </c>
      <c r="C303" s="177">
        <v>3</v>
      </c>
      <c r="D303" s="178">
        <f>1.18+0.2+0.2</f>
        <v>1.5799999999999998</v>
      </c>
      <c r="E303" s="178">
        <v>0.65</v>
      </c>
      <c r="F303" s="179">
        <v>7.4999999999999997E-2</v>
      </c>
      <c r="G303" s="176"/>
      <c r="H303" s="176"/>
    </row>
    <row r="304" spans="1:8">
      <c r="A304" s="176"/>
      <c r="B304" s="71" t="s">
        <v>127</v>
      </c>
      <c r="C304" s="177">
        <v>5</v>
      </c>
      <c r="D304" s="178">
        <f>4.2+0.2+0.2</f>
        <v>4.6000000000000005</v>
      </c>
      <c r="E304" s="178">
        <v>0.65</v>
      </c>
      <c r="F304" s="179">
        <v>7.4999999999999997E-2</v>
      </c>
      <c r="G304" s="176"/>
      <c r="H304" s="176"/>
    </row>
    <row r="305" spans="1:8">
      <c r="A305" s="176"/>
      <c r="B305" s="71" t="s">
        <v>157</v>
      </c>
      <c r="C305" s="177">
        <v>2</v>
      </c>
      <c r="D305" s="178">
        <f>1.45+0.2+0.2</f>
        <v>1.8499999999999999</v>
      </c>
      <c r="E305" s="178">
        <v>0.65</v>
      </c>
      <c r="F305" s="179">
        <v>7.4999999999999997E-2</v>
      </c>
      <c r="G305" s="176"/>
      <c r="H305" s="176"/>
    </row>
    <row r="306" spans="1:8">
      <c r="A306" s="176"/>
      <c r="B306" s="71" t="s">
        <v>121</v>
      </c>
      <c r="C306" s="177">
        <v>7</v>
      </c>
      <c r="D306" s="178">
        <f>3.1+0.2+0.2</f>
        <v>3.5000000000000004</v>
      </c>
      <c r="E306" s="178">
        <v>0.65</v>
      </c>
      <c r="F306" s="179">
        <v>7.4999999999999997E-2</v>
      </c>
      <c r="G306" s="176"/>
      <c r="H306" s="176"/>
    </row>
    <row r="307" spans="1:8">
      <c r="A307" s="176"/>
      <c r="B307" s="71" t="s">
        <v>158</v>
      </c>
      <c r="C307" s="177">
        <v>1</v>
      </c>
      <c r="D307" s="178">
        <v>9</v>
      </c>
      <c r="E307" s="178">
        <v>0.65</v>
      </c>
      <c r="F307" s="179">
        <v>7.4999999999999997E-2</v>
      </c>
      <c r="G307" s="176"/>
      <c r="H307" s="176"/>
    </row>
    <row r="308" spans="1:8">
      <c r="A308" s="176"/>
      <c r="B308" s="71" t="s">
        <v>125</v>
      </c>
      <c r="C308" s="177">
        <v>1</v>
      </c>
      <c r="D308" s="178">
        <f>0.7+0.2+0.2</f>
        <v>1.0999999999999999</v>
      </c>
      <c r="E308" s="178">
        <v>0.65</v>
      </c>
      <c r="F308" s="179">
        <v>7.4999999999999997E-2</v>
      </c>
      <c r="G308" s="176"/>
      <c r="H308" s="176"/>
    </row>
    <row r="309" spans="1:8">
      <c r="A309" s="176"/>
      <c r="B309" s="176"/>
      <c r="C309" s="177"/>
      <c r="D309" s="178"/>
      <c r="E309" s="178"/>
      <c r="F309" s="179"/>
      <c r="G309" s="176"/>
      <c r="H309" s="176"/>
    </row>
    <row r="310" spans="1:8">
      <c r="A310" s="176"/>
      <c r="B310" s="176"/>
      <c r="C310" s="177"/>
      <c r="D310" s="178"/>
      <c r="E310" s="178"/>
      <c r="F310" s="179"/>
      <c r="G310" s="176"/>
      <c r="H310" s="176"/>
    </row>
    <row r="311" spans="1:8" ht="30" customHeight="1">
      <c r="A311" s="30" t="s">
        <v>162</v>
      </c>
      <c r="B311" s="214" t="s">
        <v>163</v>
      </c>
      <c r="C311" s="214"/>
      <c r="D311" s="214"/>
      <c r="E311" s="214"/>
      <c r="F311" s="214"/>
      <c r="G311" s="214"/>
      <c r="H311" s="215"/>
    </row>
    <row r="312" spans="1:8" ht="17.25" customHeight="1">
      <c r="A312" s="30"/>
      <c r="B312" s="27" t="s">
        <v>164</v>
      </c>
      <c r="C312" s="110">
        <v>1</v>
      </c>
      <c r="D312" s="110">
        <v>41.18</v>
      </c>
      <c r="E312" s="110"/>
      <c r="F312" s="179">
        <v>4.2</v>
      </c>
      <c r="G312" s="27"/>
      <c r="H312" s="27"/>
    </row>
    <row r="313" spans="1:8" ht="17.25" customHeight="1">
      <c r="A313" s="30"/>
      <c r="B313" s="27" t="s">
        <v>165</v>
      </c>
      <c r="C313" s="110">
        <v>1</v>
      </c>
      <c r="D313" s="110">
        <v>14.99</v>
      </c>
      <c r="E313" s="110"/>
      <c r="F313" s="179">
        <v>2.4</v>
      </c>
      <c r="G313" s="27"/>
      <c r="H313" s="27"/>
    </row>
    <row r="314" spans="1:8" ht="17.25" customHeight="1">
      <c r="A314" s="30"/>
      <c r="B314" s="27" t="s">
        <v>166</v>
      </c>
      <c r="C314" s="110">
        <v>1</v>
      </c>
      <c r="D314" s="110">
        <v>24.59</v>
      </c>
      <c r="E314" s="110"/>
      <c r="F314" s="179">
        <v>4.2</v>
      </c>
      <c r="G314" s="27"/>
      <c r="H314" s="27"/>
    </row>
    <row r="315" spans="1:8" ht="24" customHeight="1">
      <c r="A315" s="30"/>
      <c r="B315" s="27" t="s">
        <v>167</v>
      </c>
      <c r="C315" s="110">
        <v>1</v>
      </c>
      <c r="D315" s="110">
        <v>6.39</v>
      </c>
      <c r="E315" s="110"/>
      <c r="F315" s="179">
        <v>4.2</v>
      </c>
      <c r="G315" s="27"/>
      <c r="H315" s="27"/>
    </row>
    <row r="316" spans="1:8" ht="17.25" customHeight="1">
      <c r="A316" s="30"/>
      <c r="B316" s="27" t="s">
        <v>168</v>
      </c>
      <c r="C316" s="110">
        <v>1</v>
      </c>
      <c r="D316" s="110">
        <v>13.96</v>
      </c>
      <c r="E316" s="110"/>
      <c r="F316" s="179">
        <v>4.2</v>
      </c>
      <c r="G316" s="27"/>
      <c r="H316" s="27"/>
    </row>
    <row r="317" spans="1:8" ht="17.25" customHeight="1">
      <c r="A317" s="30"/>
      <c r="B317" s="27" t="s">
        <v>169</v>
      </c>
      <c r="C317" s="110">
        <v>1</v>
      </c>
      <c r="D317" s="110">
        <v>2.67</v>
      </c>
      <c r="E317" s="110"/>
      <c r="F317" s="179">
        <v>4.2</v>
      </c>
      <c r="G317" s="27"/>
      <c r="H317" s="27"/>
    </row>
    <row r="318" spans="1:8">
      <c r="A318" s="176"/>
      <c r="B318" s="176" t="s">
        <v>170</v>
      </c>
      <c r="C318" s="177">
        <v>4</v>
      </c>
      <c r="D318" s="178">
        <v>14.2</v>
      </c>
      <c r="E318" s="178"/>
      <c r="F318" s="179">
        <v>4.2</v>
      </c>
      <c r="G318" s="176"/>
      <c r="H318" s="176"/>
    </row>
    <row r="319" spans="1:8">
      <c r="A319" s="176"/>
      <c r="B319" s="176" t="s">
        <v>171</v>
      </c>
      <c r="C319" s="177">
        <v>1</v>
      </c>
      <c r="D319" s="178">
        <v>11.36</v>
      </c>
      <c r="E319" s="178"/>
      <c r="F319" s="179">
        <v>4.2</v>
      </c>
      <c r="G319" s="176"/>
      <c r="H319" s="176"/>
    </row>
    <row r="320" spans="1:8">
      <c r="A320" s="176"/>
      <c r="B320" s="176" t="s">
        <v>172</v>
      </c>
      <c r="C320" s="177">
        <v>1</v>
      </c>
      <c r="D320" s="178">
        <v>40.4</v>
      </c>
      <c r="E320" s="178"/>
      <c r="F320" s="179">
        <v>4.2</v>
      </c>
      <c r="G320" s="176"/>
      <c r="H320" s="176"/>
    </row>
    <row r="321" spans="1:8">
      <c r="A321" s="176"/>
      <c r="B321" s="176" t="s">
        <v>173</v>
      </c>
      <c r="C321" s="177">
        <v>1</v>
      </c>
      <c r="D321" s="178">
        <v>58.87</v>
      </c>
      <c r="E321" s="178"/>
      <c r="F321" s="179">
        <v>4.2</v>
      </c>
      <c r="G321" s="176"/>
      <c r="H321" s="176"/>
    </row>
    <row r="322" spans="1:8">
      <c r="A322" s="176"/>
      <c r="B322" s="71" t="s">
        <v>174</v>
      </c>
      <c r="C322" s="177">
        <v>2</v>
      </c>
      <c r="D322" s="178">
        <v>11.4</v>
      </c>
      <c r="E322" s="178"/>
      <c r="F322" s="179">
        <v>4.2</v>
      </c>
      <c r="G322" s="176"/>
      <c r="H322" s="176"/>
    </row>
    <row r="323" spans="1:8">
      <c r="A323" s="176"/>
      <c r="B323" s="176" t="s">
        <v>175</v>
      </c>
      <c r="C323" s="177">
        <v>1</v>
      </c>
      <c r="D323" s="178">
        <v>25.92</v>
      </c>
      <c r="E323" s="178"/>
      <c r="F323" s="179">
        <v>4.2</v>
      </c>
      <c r="G323" s="176"/>
      <c r="H323" s="176"/>
    </row>
    <row r="324" spans="1:8">
      <c r="A324" s="176"/>
      <c r="B324" s="176" t="s">
        <v>176</v>
      </c>
      <c r="C324" s="177">
        <v>1</v>
      </c>
      <c r="D324" s="178">
        <v>21.24</v>
      </c>
      <c r="E324" s="178"/>
      <c r="F324" s="179">
        <v>4.2</v>
      </c>
      <c r="G324" s="176"/>
      <c r="H324" s="176"/>
    </row>
    <row r="325" spans="1:8">
      <c r="A325" s="176"/>
      <c r="B325" s="71" t="s">
        <v>177</v>
      </c>
      <c r="C325" s="177">
        <v>1</v>
      </c>
      <c r="D325" s="178">
        <v>31.97</v>
      </c>
      <c r="E325" s="178"/>
      <c r="F325" s="179">
        <v>4.2</v>
      </c>
      <c r="G325" s="176"/>
      <c r="H325" s="176"/>
    </row>
    <row r="326" spans="1:8">
      <c r="A326" s="176"/>
      <c r="B326" s="71" t="s">
        <v>178</v>
      </c>
      <c r="C326" s="177">
        <v>4</v>
      </c>
      <c r="D326" s="178">
        <v>4.2</v>
      </c>
      <c r="E326" s="178"/>
      <c r="F326" s="179">
        <v>4.2</v>
      </c>
      <c r="G326" s="176"/>
      <c r="H326" s="176"/>
    </row>
    <row r="327" spans="1:8">
      <c r="A327" s="176"/>
      <c r="B327" s="71" t="s">
        <v>179</v>
      </c>
      <c r="C327" s="177">
        <v>1</v>
      </c>
      <c r="D327" s="178">
        <v>32.17</v>
      </c>
      <c r="E327" s="178"/>
      <c r="F327" s="179">
        <v>4.2</v>
      </c>
      <c r="G327" s="176"/>
      <c r="H327" s="176"/>
    </row>
    <row r="328" spans="1:8">
      <c r="A328" s="176"/>
      <c r="B328" s="71" t="s">
        <v>37</v>
      </c>
      <c r="C328" s="177">
        <v>1</v>
      </c>
      <c r="D328" s="178">
        <f>2.1+0.2+2.52</f>
        <v>4.82</v>
      </c>
      <c r="E328" s="178"/>
      <c r="F328" s="179">
        <v>4.2</v>
      </c>
      <c r="G328" s="176"/>
      <c r="H328" s="176"/>
    </row>
    <row r="329" spans="1:8">
      <c r="A329" s="176"/>
      <c r="B329" s="71" t="s">
        <v>180</v>
      </c>
      <c r="C329" s="177">
        <v>1</v>
      </c>
      <c r="D329" s="178">
        <v>8.39</v>
      </c>
      <c r="E329" s="178"/>
      <c r="F329" s="179">
        <v>4.2</v>
      </c>
      <c r="G329" s="176"/>
      <c r="H329" s="176"/>
    </row>
    <row r="330" spans="1:8">
      <c r="A330" s="176"/>
      <c r="B330" s="71" t="s">
        <v>181</v>
      </c>
      <c r="C330" s="177">
        <v>1</v>
      </c>
      <c r="D330" s="178">
        <v>41.02</v>
      </c>
      <c r="E330" s="178"/>
      <c r="F330" s="179">
        <v>4.2</v>
      </c>
      <c r="G330" s="176"/>
      <c r="H330" s="176"/>
    </row>
    <row r="331" spans="1:8">
      <c r="A331" s="176"/>
      <c r="B331" s="71" t="s">
        <v>182</v>
      </c>
      <c r="C331" s="177">
        <v>1</v>
      </c>
      <c r="D331" s="178">
        <v>23.27</v>
      </c>
      <c r="E331" s="178"/>
      <c r="F331" s="179">
        <f>4.2-1.8</f>
        <v>2.4000000000000004</v>
      </c>
      <c r="G331" s="176"/>
      <c r="H331" s="176"/>
    </row>
    <row r="332" spans="1:8">
      <c r="A332" s="176"/>
      <c r="B332" s="71" t="s">
        <v>183</v>
      </c>
      <c r="C332" s="177">
        <v>1</v>
      </c>
      <c r="D332" s="178">
        <v>22.22</v>
      </c>
      <c r="E332" s="178"/>
      <c r="F332" s="179">
        <v>2.4</v>
      </c>
      <c r="G332" s="176"/>
      <c r="H332" s="176"/>
    </row>
    <row r="333" spans="1:8">
      <c r="A333" s="176"/>
      <c r="B333" s="71" t="s">
        <v>184</v>
      </c>
      <c r="C333" s="177">
        <v>1</v>
      </c>
      <c r="D333" s="178">
        <v>8.69</v>
      </c>
      <c r="E333" s="178"/>
      <c r="F333" s="179">
        <v>2.4</v>
      </c>
      <c r="G333" s="176"/>
      <c r="H333" s="176"/>
    </row>
    <row r="334" spans="1:8">
      <c r="A334" s="176"/>
      <c r="B334" s="71" t="s">
        <v>185</v>
      </c>
      <c r="C334" s="177">
        <v>2</v>
      </c>
      <c r="D334" s="178">
        <v>11.14</v>
      </c>
      <c r="E334" s="178"/>
      <c r="F334" s="179">
        <v>4.2</v>
      </c>
      <c r="G334" s="176"/>
      <c r="H334" s="176"/>
    </row>
    <row r="335" spans="1:8">
      <c r="A335" s="176"/>
      <c r="B335" s="71" t="s">
        <v>186</v>
      </c>
      <c r="C335" s="177">
        <v>2</v>
      </c>
      <c r="D335" s="178">
        <v>1.45</v>
      </c>
      <c r="E335" s="178"/>
      <c r="F335" s="179">
        <v>4.2</v>
      </c>
      <c r="G335" s="176"/>
      <c r="H335" s="176"/>
    </row>
    <row r="336" spans="1:8">
      <c r="A336" s="176"/>
      <c r="B336" s="71" t="s">
        <v>187</v>
      </c>
      <c r="C336" s="177">
        <v>1</v>
      </c>
      <c r="D336" s="178">
        <v>10.01</v>
      </c>
      <c r="E336" s="178"/>
      <c r="F336" s="179">
        <v>4.2</v>
      </c>
      <c r="G336" s="176"/>
      <c r="H336" s="176"/>
    </row>
    <row r="337" spans="1:8">
      <c r="A337" s="176"/>
      <c r="B337" s="71" t="s">
        <v>37</v>
      </c>
      <c r="C337" s="177">
        <v>1</v>
      </c>
      <c r="D337" s="178">
        <v>6.7</v>
      </c>
      <c r="E337" s="178"/>
      <c r="F337" s="179">
        <v>4.2</v>
      </c>
      <c r="G337" s="176"/>
      <c r="H337" s="176"/>
    </row>
    <row r="338" spans="1:8">
      <c r="A338" s="176"/>
      <c r="B338" s="71" t="s">
        <v>188</v>
      </c>
      <c r="C338" s="177">
        <v>1</v>
      </c>
      <c r="D338" s="178">
        <v>22.39</v>
      </c>
      <c r="E338" s="178"/>
      <c r="F338" s="179">
        <v>4.2</v>
      </c>
      <c r="G338" s="176"/>
      <c r="H338" s="176"/>
    </row>
    <row r="339" spans="1:8">
      <c r="A339" s="176"/>
      <c r="B339" s="71" t="s">
        <v>189</v>
      </c>
      <c r="C339" s="177">
        <v>2</v>
      </c>
      <c r="D339" s="178">
        <v>14.85</v>
      </c>
      <c r="E339" s="178"/>
      <c r="F339" s="179">
        <v>4.2</v>
      </c>
      <c r="G339" s="176"/>
      <c r="H339" s="176"/>
    </row>
    <row r="340" spans="1:8">
      <c r="A340" s="176"/>
      <c r="B340" s="71" t="s">
        <v>190</v>
      </c>
      <c r="C340" s="177">
        <v>2</v>
      </c>
      <c r="D340" s="178">
        <v>13.22</v>
      </c>
      <c r="E340" s="178"/>
      <c r="F340" s="179">
        <v>4.2</v>
      </c>
      <c r="G340" s="176"/>
      <c r="H340" s="176"/>
    </row>
    <row r="341" spans="1:8">
      <c r="A341" s="176"/>
      <c r="B341" s="71" t="s">
        <v>191</v>
      </c>
      <c r="C341" s="177">
        <v>1</v>
      </c>
      <c r="D341" s="178">
        <v>27.09</v>
      </c>
      <c r="E341" s="178"/>
      <c r="F341" s="179">
        <v>4.2</v>
      </c>
      <c r="G341" s="176"/>
      <c r="H341" s="176"/>
    </row>
    <row r="342" spans="1:8">
      <c r="A342" s="176"/>
      <c r="B342" s="71" t="s">
        <v>192</v>
      </c>
      <c r="C342" s="177">
        <v>3</v>
      </c>
      <c r="D342" s="178">
        <v>13.97</v>
      </c>
      <c r="E342" s="178"/>
      <c r="F342" s="179">
        <v>4.2</v>
      </c>
      <c r="G342" s="176"/>
      <c r="H342" s="176"/>
    </row>
    <row r="343" spans="1:8">
      <c r="A343" s="176"/>
      <c r="B343" s="71" t="s">
        <v>193</v>
      </c>
      <c r="C343" s="177">
        <v>1</v>
      </c>
      <c r="D343" s="178">
        <v>46.81</v>
      </c>
      <c r="E343" s="178"/>
      <c r="F343" s="179">
        <v>4.2</v>
      </c>
      <c r="G343" s="176"/>
      <c r="H343" s="176"/>
    </row>
    <row r="344" spans="1:8" ht="13">
      <c r="A344" s="176"/>
      <c r="B344" s="70" t="s">
        <v>100</v>
      </c>
      <c r="C344" s="177"/>
      <c r="D344" s="178"/>
      <c r="E344" s="178"/>
      <c r="F344" s="179"/>
      <c r="G344" s="176"/>
      <c r="H344" s="176"/>
    </row>
    <row r="345" spans="1:8">
      <c r="A345" s="176"/>
      <c r="B345" s="71" t="s">
        <v>101</v>
      </c>
      <c r="C345" s="177">
        <v>-4</v>
      </c>
      <c r="D345" s="178">
        <v>1.2</v>
      </c>
      <c r="E345" s="178"/>
      <c r="F345" s="178">
        <v>2.4</v>
      </c>
      <c r="G345" s="176"/>
      <c r="H345" s="176"/>
    </row>
    <row r="346" spans="1:8">
      <c r="A346" s="176"/>
      <c r="B346" s="71" t="s">
        <v>29</v>
      </c>
      <c r="C346" s="177">
        <v>-3</v>
      </c>
      <c r="D346" s="178">
        <v>1</v>
      </c>
      <c r="E346" s="178"/>
      <c r="F346" s="178">
        <v>2.4</v>
      </c>
      <c r="G346" s="176"/>
      <c r="H346" s="176"/>
    </row>
    <row r="347" spans="1:8">
      <c r="A347" s="176"/>
      <c r="B347" s="71" t="s">
        <v>102</v>
      </c>
      <c r="C347" s="177">
        <v>-5</v>
      </c>
      <c r="D347" s="178">
        <v>2</v>
      </c>
      <c r="E347" s="178"/>
      <c r="F347" s="178">
        <v>2.4</v>
      </c>
      <c r="G347" s="176"/>
      <c r="H347" s="176"/>
    </row>
    <row r="348" spans="1:8">
      <c r="A348" s="176"/>
      <c r="B348" s="71" t="s">
        <v>103</v>
      </c>
      <c r="C348" s="177">
        <v>-4</v>
      </c>
      <c r="D348" s="178">
        <v>1.2</v>
      </c>
      <c r="E348" s="178"/>
      <c r="F348" s="178">
        <v>2.4</v>
      </c>
      <c r="G348" s="176"/>
      <c r="H348" s="176"/>
    </row>
    <row r="349" spans="1:8">
      <c r="A349" s="176"/>
      <c r="B349" s="71" t="s">
        <v>104</v>
      </c>
      <c r="C349" s="177">
        <v>-11</v>
      </c>
      <c r="D349" s="178">
        <v>2.8</v>
      </c>
      <c r="E349" s="178"/>
      <c r="F349" s="178">
        <v>3.3</v>
      </c>
      <c r="G349" s="176"/>
      <c r="H349" s="176"/>
    </row>
    <row r="350" spans="1:8">
      <c r="A350" s="176"/>
      <c r="B350" s="71" t="s">
        <v>105</v>
      </c>
      <c r="C350" s="177">
        <v>-3</v>
      </c>
      <c r="D350" s="178">
        <v>1.1499999999999999</v>
      </c>
      <c r="E350" s="178"/>
      <c r="F350" s="178">
        <v>3.3</v>
      </c>
      <c r="G350" s="176"/>
      <c r="H350" s="176"/>
    </row>
    <row r="351" spans="1:8">
      <c r="A351" s="176"/>
      <c r="B351" s="71" t="s">
        <v>106</v>
      </c>
      <c r="C351" s="29" t="s">
        <v>107</v>
      </c>
      <c r="D351" s="178">
        <v>4.05</v>
      </c>
      <c r="E351" s="178"/>
      <c r="F351" s="178">
        <v>3.3</v>
      </c>
      <c r="G351" s="176"/>
      <c r="H351" s="176"/>
    </row>
    <row r="352" spans="1:8">
      <c r="A352" s="176"/>
      <c r="B352" s="71" t="s">
        <v>108</v>
      </c>
      <c r="C352" s="177">
        <v>-2</v>
      </c>
      <c r="D352" s="178">
        <v>0.8</v>
      </c>
      <c r="E352" s="178"/>
      <c r="F352" s="178">
        <v>2.4</v>
      </c>
      <c r="G352" s="176"/>
      <c r="H352" s="176"/>
    </row>
    <row r="353" spans="1:8">
      <c r="A353" s="176"/>
      <c r="B353" s="71" t="s">
        <v>109</v>
      </c>
      <c r="C353" s="177">
        <v>-1</v>
      </c>
      <c r="D353" s="178">
        <v>7.97</v>
      </c>
      <c r="E353" s="178"/>
      <c r="F353" s="178">
        <v>3.3</v>
      </c>
      <c r="G353" s="176"/>
      <c r="H353" s="176"/>
    </row>
    <row r="354" spans="1:8">
      <c r="A354" s="176"/>
      <c r="B354" s="71" t="s">
        <v>110</v>
      </c>
      <c r="C354" s="177">
        <v>-2</v>
      </c>
      <c r="D354" s="178">
        <v>6.6</v>
      </c>
      <c r="E354" s="178"/>
      <c r="F354" s="178">
        <v>3.3</v>
      </c>
      <c r="G354" s="176"/>
      <c r="H354" s="176"/>
    </row>
    <row r="355" spans="1:8">
      <c r="A355" s="176"/>
      <c r="B355" s="71" t="s">
        <v>111</v>
      </c>
      <c r="C355" s="29" t="s">
        <v>107</v>
      </c>
      <c r="D355" s="178">
        <v>6.44</v>
      </c>
      <c r="E355" s="178"/>
      <c r="F355" s="178">
        <v>3.3</v>
      </c>
      <c r="G355" s="176"/>
      <c r="H355" s="176"/>
    </row>
    <row r="356" spans="1:8">
      <c r="A356" s="176"/>
      <c r="B356" s="71" t="s">
        <v>112</v>
      </c>
      <c r="C356" s="177">
        <v>-2</v>
      </c>
      <c r="D356" s="178">
        <v>4.2</v>
      </c>
      <c r="E356" s="178"/>
      <c r="F356" s="178">
        <v>3.3</v>
      </c>
      <c r="G356" s="176"/>
      <c r="H356" s="176"/>
    </row>
    <row r="357" spans="1:8">
      <c r="A357" s="176"/>
      <c r="B357" s="71" t="s">
        <v>113</v>
      </c>
      <c r="C357" s="29" t="s">
        <v>107</v>
      </c>
      <c r="D357" s="178">
        <v>2.9</v>
      </c>
      <c r="E357" s="178"/>
      <c r="F357" s="178">
        <v>3.3</v>
      </c>
      <c r="G357" s="176"/>
      <c r="H357" s="176"/>
    </row>
    <row r="358" spans="1:8">
      <c r="A358" s="176"/>
      <c r="B358" s="71" t="s">
        <v>114</v>
      </c>
      <c r="C358" s="29" t="s">
        <v>107</v>
      </c>
      <c r="D358" s="178">
        <v>4</v>
      </c>
      <c r="E358" s="178"/>
      <c r="F358" s="178">
        <v>3.3</v>
      </c>
      <c r="G358" s="176"/>
      <c r="H358" s="176"/>
    </row>
    <row r="359" spans="1:8">
      <c r="A359" s="176"/>
      <c r="B359" s="71" t="s">
        <v>115</v>
      </c>
      <c r="C359" s="29" t="s">
        <v>107</v>
      </c>
      <c r="D359" s="178">
        <v>6.06</v>
      </c>
      <c r="E359" s="178"/>
      <c r="F359" s="178">
        <v>3.3</v>
      </c>
      <c r="G359" s="176"/>
      <c r="H359" s="176"/>
    </row>
    <row r="360" spans="1:8">
      <c r="A360" s="176"/>
      <c r="B360" s="71" t="s">
        <v>116</v>
      </c>
      <c r="C360" s="177">
        <v>-1</v>
      </c>
      <c r="D360" s="178">
        <v>1.6</v>
      </c>
      <c r="E360" s="178"/>
      <c r="F360" s="178">
        <v>0.9</v>
      </c>
      <c r="G360" s="176"/>
      <c r="H360" s="176"/>
    </row>
    <row r="361" spans="1:8">
      <c r="A361" s="176"/>
      <c r="B361" s="71" t="s">
        <v>117</v>
      </c>
      <c r="C361" s="177">
        <v>-1</v>
      </c>
      <c r="D361" s="178">
        <v>2.6</v>
      </c>
      <c r="E361" s="178"/>
      <c r="F361" s="178">
        <v>0.9</v>
      </c>
      <c r="G361" s="176"/>
      <c r="H361" s="176"/>
    </row>
    <row r="362" spans="1:8">
      <c r="A362" s="176"/>
      <c r="B362" s="71" t="s">
        <v>118</v>
      </c>
      <c r="C362" s="177">
        <v>-2</v>
      </c>
      <c r="D362" s="178">
        <v>1.45</v>
      </c>
      <c r="E362" s="178"/>
      <c r="F362" s="178">
        <v>0.9</v>
      </c>
      <c r="G362" s="176"/>
      <c r="H362" s="176"/>
    </row>
    <row r="363" spans="1:8">
      <c r="A363" s="176"/>
      <c r="B363" s="71" t="s">
        <v>119</v>
      </c>
      <c r="C363" s="29" t="s">
        <v>107</v>
      </c>
      <c r="D363" s="178">
        <v>3.25</v>
      </c>
      <c r="E363" s="178"/>
      <c r="F363" s="178">
        <v>0.9</v>
      </c>
      <c r="G363" s="176"/>
      <c r="H363" s="176"/>
    </row>
    <row r="364" spans="1:8">
      <c r="A364" s="176"/>
      <c r="B364" s="71" t="s">
        <v>120</v>
      </c>
      <c r="C364" s="177">
        <v>-3</v>
      </c>
      <c r="D364" s="178">
        <v>3.74</v>
      </c>
      <c r="E364" s="178"/>
      <c r="F364" s="178">
        <v>3.3</v>
      </c>
      <c r="G364" s="176"/>
      <c r="H364" s="176"/>
    </row>
    <row r="365" spans="1:8">
      <c r="A365" s="176"/>
      <c r="B365" s="71" t="s">
        <v>121</v>
      </c>
      <c r="C365" s="29" t="s">
        <v>107</v>
      </c>
      <c r="D365" s="178">
        <v>3.1</v>
      </c>
      <c r="E365" s="178"/>
      <c r="F365" s="178">
        <v>1.5</v>
      </c>
      <c r="G365" s="176"/>
      <c r="H365" s="176"/>
    </row>
    <row r="366" spans="1:8">
      <c r="A366" s="176"/>
      <c r="B366" s="71" t="s">
        <v>122</v>
      </c>
      <c r="C366" s="29" t="s">
        <v>107</v>
      </c>
      <c r="D366" s="178">
        <v>4.05</v>
      </c>
      <c r="E366" s="178"/>
      <c r="F366" s="178">
        <v>3.3</v>
      </c>
      <c r="G366" s="176"/>
      <c r="H366" s="176"/>
    </row>
    <row r="367" spans="1:8">
      <c r="A367" s="176"/>
      <c r="B367" s="71" t="s">
        <v>123</v>
      </c>
      <c r="C367" s="29" t="s">
        <v>107</v>
      </c>
      <c r="D367" s="178">
        <v>4.05</v>
      </c>
      <c r="E367" s="178"/>
      <c r="F367" s="178">
        <v>2.4</v>
      </c>
      <c r="G367" s="176"/>
      <c r="H367" s="176"/>
    </row>
    <row r="368" spans="1:8">
      <c r="A368" s="176"/>
      <c r="B368" s="71" t="s">
        <v>124</v>
      </c>
      <c r="C368" s="177">
        <v>-15</v>
      </c>
      <c r="D368" s="178">
        <v>2</v>
      </c>
      <c r="E368" s="178"/>
      <c r="F368" s="178">
        <v>3</v>
      </c>
      <c r="G368" s="176"/>
      <c r="H368" s="176"/>
    </row>
    <row r="369" spans="1:8">
      <c r="A369" s="176"/>
      <c r="B369" s="71" t="s">
        <v>125</v>
      </c>
      <c r="C369" s="177">
        <v>-1</v>
      </c>
      <c r="D369" s="178">
        <v>0.7</v>
      </c>
      <c r="E369" s="178"/>
      <c r="F369" s="178">
        <v>3</v>
      </c>
      <c r="G369" s="176"/>
      <c r="H369" s="176"/>
    </row>
    <row r="370" spans="1:8">
      <c r="A370" s="176"/>
      <c r="B370" s="71" t="s">
        <v>126</v>
      </c>
      <c r="C370" s="29" t="s">
        <v>107</v>
      </c>
      <c r="D370" s="178">
        <v>3.9</v>
      </c>
      <c r="E370" s="178"/>
      <c r="F370" s="178">
        <v>3.3</v>
      </c>
      <c r="G370" s="176"/>
      <c r="H370" s="176"/>
    </row>
    <row r="371" spans="1:8">
      <c r="A371" s="176"/>
      <c r="B371" s="71" t="s">
        <v>127</v>
      </c>
      <c r="C371" s="177">
        <v>-5</v>
      </c>
      <c r="D371" s="178">
        <v>4.2</v>
      </c>
      <c r="E371" s="178"/>
      <c r="F371" s="178">
        <v>2.7</v>
      </c>
      <c r="G371" s="176"/>
      <c r="H371" s="176"/>
    </row>
    <row r="372" spans="1:8">
      <c r="A372" s="176"/>
      <c r="B372" s="71" t="s">
        <v>128</v>
      </c>
      <c r="C372" s="177">
        <v>-3</v>
      </c>
      <c r="D372" s="178">
        <v>1.2</v>
      </c>
      <c r="E372" s="178"/>
      <c r="F372" s="178">
        <v>3.3</v>
      </c>
      <c r="G372" s="176"/>
      <c r="H372" s="176"/>
    </row>
    <row r="373" spans="1:8">
      <c r="A373" s="176"/>
      <c r="B373" s="71" t="s">
        <v>129</v>
      </c>
      <c r="C373" s="29" t="s">
        <v>107</v>
      </c>
      <c r="D373" s="178">
        <v>3</v>
      </c>
      <c r="E373" s="178"/>
      <c r="F373" s="178">
        <v>3.3</v>
      </c>
      <c r="G373" s="176"/>
      <c r="H373" s="176"/>
    </row>
    <row r="374" spans="1:8">
      <c r="A374" s="176"/>
      <c r="B374" s="71" t="s">
        <v>130</v>
      </c>
      <c r="C374" s="29" t="s">
        <v>107</v>
      </c>
      <c r="D374" s="178">
        <v>1.5</v>
      </c>
      <c r="E374" s="178"/>
      <c r="F374" s="178">
        <v>3</v>
      </c>
      <c r="G374" s="176"/>
      <c r="H374" s="176"/>
    </row>
    <row r="375" spans="1:8">
      <c r="A375" s="176"/>
      <c r="B375" s="71" t="s">
        <v>131</v>
      </c>
      <c r="C375" s="29" t="s">
        <v>107</v>
      </c>
      <c r="D375" s="178">
        <v>1.5</v>
      </c>
      <c r="E375" s="178"/>
      <c r="F375" s="178">
        <v>1.5</v>
      </c>
      <c r="G375" s="176"/>
      <c r="H375" s="176"/>
    </row>
    <row r="376" spans="1:8">
      <c r="A376" s="176"/>
      <c r="B376" s="71" t="s">
        <v>132</v>
      </c>
      <c r="C376" s="29" t="s">
        <v>107</v>
      </c>
      <c r="D376" s="178">
        <v>0.6</v>
      </c>
      <c r="E376" s="178"/>
      <c r="F376" s="178">
        <v>1.8</v>
      </c>
      <c r="G376" s="176"/>
      <c r="H376" s="176"/>
    </row>
    <row r="377" spans="1:8">
      <c r="A377" s="176"/>
      <c r="B377" s="71" t="s">
        <v>133</v>
      </c>
      <c r="C377" s="177">
        <v>-3</v>
      </c>
      <c r="D377" s="178">
        <v>0.9</v>
      </c>
      <c r="E377" s="178"/>
      <c r="F377" s="178">
        <v>1.5</v>
      </c>
      <c r="G377" s="176"/>
      <c r="H377" s="176"/>
    </row>
    <row r="378" spans="1:8">
      <c r="A378" s="176"/>
      <c r="B378" s="71" t="s">
        <v>134</v>
      </c>
      <c r="C378" s="29" t="s">
        <v>107</v>
      </c>
      <c r="D378" s="178">
        <v>0.85</v>
      </c>
      <c r="E378" s="178"/>
      <c r="F378" s="178">
        <v>1.8</v>
      </c>
      <c r="G378" s="176"/>
      <c r="H378" s="176"/>
    </row>
    <row r="379" spans="1:8">
      <c r="A379" s="176"/>
      <c r="B379" s="71" t="s">
        <v>135</v>
      </c>
      <c r="C379" s="29" t="s">
        <v>107</v>
      </c>
      <c r="D379" s="178">
        <v>0.89</v>
      </c>
      <c r="E379" s="178"/>
      <c r="F379" s="178">
        <v>1.8</v>
      </c>
      <c r="G379" s="176"/>
      <c r="H379" s="176"/>
    </row>
    <row r="380" spans="1:8">
      <c r="A380" s="176"/>
      <c r="B380" s="71" t="s">
        <v>136</v>
      </c>
      <c r="C380" s="177">
        <v>-2</v>
      </c>
      <c r="D380" s="178">
        <v>0.9</v>
      </c>
      <c r="E380" s="178"/>
      <c r="F380" s="179">
        <v>2.1</v>
      </c>
      <c r="G380" s="176"/>
      <c r="H380" s="176"/>
    </row>
    <row r="381" spans="1:8">
      <c r="A381" s="176"/>
      <c r="B381" s="180" t="s">
        <v>194</v>
      </c>
      <c r="C381" s="181">
        <v>1</v>
      </c>
      <c r="D381" s="182">
        <v>63.52</v>
      </c>
      <c r="E381" s="182"/>
      <c r="F381" s="183">
        <v>4.2</v>
      </c>
      <c r="G381" s="176"/>
      <c r="H381" s="176"/>
    </row>
    <row r="382" spans="1:8">
      <c r="A382" s="176"/>
      <c r="B382" s="180" t="s">
        <v>195</v>
      </c>
      <c r="C382" s="181">
        <v>1</v>
      </c>
      <c r="D382" s="182">
        <v>22.54</v>
      </c>
      <c r="E382" s="182"/>
      <c r="F382" s="183">
        <v>4.2</v>
      </c>
      <c r="G382" s="176"/>
      <c r="H382" s="176"/>
    </row>
    <row r="383" spans="1:8">
      <c r="A383" s="176"/>
      <c r="B383" s="180" t="s">
        <v>196</v>
      </c>
      <c r="C383" s="181">
        <v>1</v>
      </c>
      <c r="D383" s="182">
        <v>2.92</v>
      </c>
      <c r="E383" s="182"/>
      <c r="F383" s="183">
        <v>4.2</v>
      </c>
      <c r="G383" s="176"/>
      <c r="H383" s="176"/>
    </row>
    <row r="384" spans="1:8" ht="13">
      <c r="A384" s="176"/>
      <c r="B384" s="70" t="s">
        <v>100</v>
      </c>
      <c r="C384" s="177"/>
      <c r="D384" s="178"/>
      <c r="E384" s="178"/>
      <c r="F384" s="179"/>
      <c r="G384" s="176"/>
      <c r="H384" s="176"/>
    </row>
    <row r="385" spans="1:8">
      <c r="A385" s="176"/>
      <c r="B385" s="71" t="s">
        <v>101</v>
      </c>
      <c r="C385" s="177">
        <v>-4</v>
      </c>
      <c r="D385" s="9">
        <v>1.2</v>
      </c>
      <c r="E385" s="178"/>
      <c r="F385" s="179">
        <v>2.4</v>
      </c>
      <c r="G385" s="176"/>
      <c r="H385" s="176"/>
    </row>
    <row r="386" spans="1:8">
      <c r="A386" s="176"/>
      <c r="B386" s="71" t="s">
        <v>102</v>
      </c>
      <c r="C386" s="177">
        <v>-3</v>
      </c>
      <c r="D386" s="178">
        <v>2</v>
      </c>
      <c r="E386" s="178"/>
      <c r="F386" s="179">
        <v>2.4</v>
      </c>
      <c r="G386" s="176"/>
      <c r="H386" s="176"/>
    </row>
    <row r="387" spans="1:8">
      <c r="A387" s="176"/>
      <c r="B387" s="71" t="s">
        <v>103</v>
      </c>
      <c r="C387" s="177">
        <v>-2</v>
      </c>
      <c r="D387" s="178">
        <v>1.2</v>
      </c>
      <c r="E387" s="178"/>
      <c r="F387" s="179">
        <v>2.4</v>
      </c>
      <c r="G387" s="176"/>
      <c r="H387" s="176"/>
    </row>
    <row r="388" spans="1:8">
      <c r="A388" s="176"/>
      <c r="B388" s="71" t="s">
        <v>105</v>
      </c>
      <c r="C388" s="177">
        <v>-3</v>
      </c>
      <c r="D388" s="178">
        <v>1.1499999999999999</v>
      </c>
      <c r="E388" s="178"/>
      <c r="F388" s="179">
        <v>3.3</v>
      </c>
      <c r="G388" s="176"/>
      <c r="H388" s="176"/>
    </row>
    <row r="389" spans="1:8">
      <c r="A389" s="176"/>
      <c r="B389" s="71" t="s">
        <v>197</v>
      </c>
      <c r="C389" s="177">
        <v>-1</v>
      </c>
      <c r="D389" s="178">
        <v>0.9</v>
      </c>
      <c r="E389" s="178"/>
      <c r="F389" s="179">
        <v>2.4</v>
      </c>
      <c r="G389" s="176"/>
      <c r="H389" s="176"/>
    </row>
    <row r="390" spans="1:8">
      <c r="A390" s="176"/>
      <c r="B390" s="176"/>
      <c r="C390" s="177"/>
      <c r="D390" s="178"/>
      <c r="E390" s="178"/>
      <c r="F390" s="179"/>
      <c r="G390" s="176"/>
      <c r="H390" s="176"/>
    </row>
    <row r="391" spans="1:8">
      <c r="A391" s="176"/>
      <c r="B391" s="176"/>
      <c r="C391" s="177"/>
      <c r="D391" s="178"/>
      <c r="E391" s="178"/>
      <c r="F391" s="179"/>
      <c r="G391" s="176"/>
      <c r="H391" s="176"/>
    </row>
    <row r="392" spans="1:8">
      <c r="A392" s="176"/>
      <c r="B392" s="176"/>
      <c r="C392" s="177"/>
      <c r="D392" s="178"/>
      <c r="E392" s="178"/>
      <c r="F392" s="179"/>
      <c r="G392" s="176"/>
      <c r="H392" s="176"/>
    </row>
    <row r="393" spans="1:8" ht="13">
      <c r="A393" s="176"/>
      <c r="B393" s="70" t="s">
        <v>198</v>
      </c>
      <c r="C393" s="177"/>
      <c r="D393" s="178"/>
      <c r="E393" s="178"/>
      <c r="F393" s="179"/>
      <c r="G393" s="176"/>
      <c r="H393" s="176"/>
    </row>
    <row r="394" spans="1:8" ht="13">
      <c r="A394" s="176"/>
      <c r="B394" s="70" t="s">
        <v>199</v>
      </c>
      <c r="C394" s="177"/>
      <c r="D394" s="178"/>
      <c r="E394" s="9"/>
      <c r="F394" s="179"/>
      <c r="G394" s="176"/>
      <c r="H394" s="176"/>
    </row>
    <row r="395" spans="1:8">
      <c r="A395" s="176"/>
      <c r="B395" s="71" t="s">
        <v>200</v>
      </c>
      <c r="C395" s="177">
        <v>1</v>
      </c>
      <c r="D395" s="178">
        <v>312</v>
      </c>
      <c r="E395" s="178"/>
      <c r="F395" s="179">
        <f>D395*C395</f>
        <v>312</v>
      </c>
      <c r="G395" s="176"/>
      <c r="H395" s="176"/>
    </row>
    <row r="396" spans="1:8">
      <c r="A396" s="176"/>
      <c r="B396" s="71"/>
      <c r="C396" s="177">
        <v>1</v>
      </c>
      <c r="D396" s="178"/>
      <c r="E396" s="178"/>
      <c r="F396" s="179"/>
      <c r="G396" s="176"/>
      <c r="H396" s="176"/>
    </row>
    <row r="397" spans="1:8">
      <c r="A397" s="176"/>
      <c r="B397" s="176"/>
      <c r="C397" s="177"/>
      <c r="D397" s="178"/>
      <c r="E397" s="178"/>
      <c r="F397" s="179"/>
      <c r="G397" s="176"/>
      <c r="H397" s="176"/>
    </row>
    <row r="398" spans="1:8">
      <c r="A398" s="176"/>
      <c r="B398" s="176"/>
      <c r="C398" s="177"/>
      <c r="D398" s="178"/>
      <c r="E398" s="178"/>
      <c r="F398" s="179"/>
      <c r="G398" s="176"/>
      <c r="H398" s="176"/>
    </row>
    <row r="399" spans="1:8">
      <c r="A399" s="176"/>
      <c r="B399" s="176"/>
      <c r="C399" s="177"/>
      <c r="D399" s="178"/>
      <c r="E399" s="178"/>
      <c r="F399" s="179"/>
      <c r="G399" s="176"/>
      <c r="H399" s="176"/>
    </row>
    <row r="400" spans="1:8">
      <c r="A400" s="176"/>
      <c r="B400" s="176"/>
      <c r="C400" s="177"/>
      <c r="D400" s="178"/>
      <c r="E400" s="178"/>
      <c r="F400" s="179"/>
      <c r="G400" s="176"/>
      <c r="H400" s="176"/>
    </row>
    <row r="401" spans="1:8">
      <c r="A401" s="176"/>
      <c r="B401" s="176"/>
      <c r="C401" s="177"/>
      <c r="D401" s="178"/>
      <c r="E401" s="178"/>
      <c r="F401" s="179"/>
      <c r="G401" s="176"/>
      <c r="H401" s="176"/>
    </row>
    <row r="402" spans="1:8">
      <c r="A402" s="176"/>
      <c r="B402" s="176"/>
      <c r="C402" s="177"/>
      <c r="D402" s="178"/>
      <c r="E402" s="178"/>
      <c r="F402" s="179"/>
      <c r="G402" s="176"/>
      <c r="H402" s="176"/>
    </row>
    <row r="403" spans="1:8" ht="42.75" customHeight="1">
      <c r="A403" s="190" t="s">
        <v>201</v>
      </c>
      <c r="B403" s="214" t="s">
        <v>202</v>
      </c>
      <c r="C403" s="214"/>
      <c r="D403" s="214"/>
      <c r="E403" s="214"/>
      <c r="F403" s="214"/>
      <c r="G403" s="214"/>
      <c r="H403" s="215"/>
    </row>
    <row r="404" spans="1:8" ht="17.25" customHeight="1">
      <c r="A404" s="30"/>
      <c r="B404" s="27" t="s">
        <v>164</v>
      </c>
      <c r="C404" s="110">
        <v>1</v>
      </c>
      <c r="D404" s="110">
        <v>41.18</v>
      </c>
      <c r="E404" s="110"/>
      <c r="F404" s="179">
        <v>4.2</v>
      </c>
      <c r="G404" s="27"/>
      <c r="H404" s="27"/>
    </row>
    <row r="405" spans="1:8" ht="17.25" customHeight="1">
      <c r="A405" s="30"/>
      <c r="B405" s="27" t="s">
        <v>165</v>
      </c>
      <c r="C405" s="110">
        <v>1</v>
      </c>
      <c r="D405" s="110">
        <v>14.99</v>
      </c>
      <c r="E405" s="110"/>
      <c r="F405" s="179">
        <v>2.4</v>
      </c>
      <c r="G405" s="27"/>
      <c r="H405" s="27"/>
    </row>
    <row r="406" spans="1:8" ht="17.25" customHeight="1">
      <c r="A406" s="30"/>
      <c r="B406" s="27" t="s">
        <v>166</v>
      </c>
      <c r="C406" s="110">
        <v>1</v>
      </c>
      <c r="D406" s="110">
        <v>24.59</v>
      </c>
      <c r="E406" s="110"/>
      <c r="F406" s="179">
        <v>4.2</v>
      </c>
      <c r="G406" s="27"/>
      <c r="H406" s="27"/>
    </row>
    <row r="407" spans="1:8" ht="24" customHeight="1">
      <c r="A407" s="30"/>
      <c r="B407" s="27" t="s">
        <v>167</v>
      </c>
      <c r="C407" s="110">
        <v>1</v>
      </c>
      <c r="D407" s="110">
        <v>6.39</v>
      </c>
      <c r="E407" s="110"/>
      <c r="F407" s="179">
        <v>4.2</v>
      </c>
      <c r="G407" s="27"/>
      <c r="H407" s="27"/>
    </row>
    <row r="408" spans="1:8" ht="17.25" customHeight="1">
      <c r="A408" s="30"/>
      <c r="B408" s="27" t="s">
        <v>168</v>
      </c>
      <c r="C408" s="110">
        <v>1</v>
      </c>
      <c r="D408" s="110">
        <v>13.96</v>
      </c>
      <c r="E408" s="110"/>
      <c r="F408" s="179">
        <v>4.2</v>
      </c>
      <c r="G408" s="27"/>
      <c r="H408" s="27"/>
    </row>
    <row r="409" spans="1:8" ht="17.25" customHeight="1">
      <c r="A409" s="30"/>
      <c r="B409" s="27" t="s">
        <v>169</v>
      </c>
      <c r="C409" s="110">
        <v>1</v>
      </c>
      <c r="D409" s="110">
        <v>2.67</v>
      </c>
      <c r="E409" s="110"/>
      <c r="F409" s="179">
        <v>4.2</v>
      </c>
      <c r="G409" s="27"/>
      <c r="H409" s="27"/>
    </row>
    <row r="410" spans="1:8">
      <c r="A410" s="176"/>
      <c r="B410" s="176" t="s">
        <v>170</v>
      </c>
      <c r="C410" s="177">
        <v>4</v>
      </c>
      <c r="D410" s="178">
        <v>14.2</v>
      </c>
      <c r="E410" s="178"/>
      <c r="F410" s="179">
        <v>4.2</v>
      </c>
      <c r="G410" s="176"/>
      <c r="H410" s="176"/>
    </row>
    <row r="411" spans="1:8">
      <c r="A411" s="176"/>
      <c r="B411" s="176" t="s">
        <v>171</v>
      </c>
      <c r="C411" s="177">
        <v>1</v>
      </c>
      <c r="D411" s="178">
        <v>11.36</v>
      </c>
      <c r="E411" s="178"/>
      <c r="F411" s="179">
        <v>4.2</v>
      </c>
      <c r="G411" s="176"/>
      <c r="H411" s="176"/>
    </row>
    <row r="412" spans="1:8">
      <c r="A412" s="176"/>
      <c r="B412" s="176" t="s">
        <v>172</v>
      </c>
      <c r="C412" s="177">
        <v>1</v>
      </c>
      <c r="D412" s="178">
        <v>40.4</v>
      </c>
      <c r="E412" s="178"/>
      <c r="F412" s="179">
        <v>4.2</v>
      </c>
      <c r="G412" s="176"/>
      <c r="H412" s="176"/>
    </row>
    <row r="413" spans="1:8">
      <c r="A413" s="176"/>
      <c r="B413" s="176" t="s">
        <v>173</v>
      </c>
      <c r="C413" s="177">
        <v>1</v>
      </c>
      <c r="D413" s="178">
        <v>58.87</v>
      </c>
      <c r="E413" s="178"/>
      <c r="F413" s="179">
        <v>4.2</v>
      </c>
      <c r="G413" s="176"/>
      <c r="H413" s="176"/>
    </row>
    <row r="414" spans="1:8">
      <c r="A414" s="176"/>
      <c r="B414" s="71" t="s">
        <v>174</v>
      </c>
      <c r="C414" s="177">
        <v>2</v>
      </c>
      <c r="D414" s="178">
        <v>11.4</v>
      </c>
      <c r="E414" s="178"/>
      <c r="F414" s="179">
        <v>4.2</v>
      </c>
      <c r="G414" s="176"/>
      <c r="H414" s="176"/>
    </row>
    <row r="415" spans="1:8">
      <c r="A415" s="176"/>
      <c r="B415" s="176" t="s">
        <v>175</v>
      </c>
      <c r="C415" s="177">
        <v>1</v>
      </c>
      <c r="D415" s="178">
        <v>25.92</v>
      </c>
      <c r="E415" s="178"/>
      <c r="F415" s="179">
        <v>4.2</v>
      </c>
      <c r="G415" s="176"/>
      <c r="H415" s="176"/>
    </row>
    <row r="416" spans="1:8">
      <c r="A416" s="176"/>
      <c r="B416" s="176" t="s">
        <v>176</v>
      </c>
      <c r="C416" s="177">
        <v>1</v>
      </c>
      <c r="D416" s="178">
        <v>21.24</v>
      </c>
      <c r="E416" s="178"/>
      <c r="F416" s="179">
        <v>4.2</v>
      </c>
      <c r="G416" s="176"/>
      <c r="H416" s="176"/>
    </row>
    <row r="417" spans="1:8">
      <c r="A417" s="176"/>
      <c r="B417" s="71" t="s">
        <v>177</v>
      </c>
      <c r="C417" s="177">
        <v>1</v>
      </c>
      <c r="D417" s="178">
        <v>31.97</v>
      </c>
      <c r="E417" s="178"/>
      <c r="F417" s="179">
        <v>4.2</v>
      </c>
      <c r="G417" s="176"/>
      <c r="H417" s="176"/>
    </row>
    <row r="418" spans="1:8">
      <c r="A418" s="176"/>
      <c r="B418" s="71" t="s">
        <v>178</v>
      </c>
      <c r="C418" s="177">
        <v>4</v>
      </c>
      <c r="D418" s="178">
        <v>4.2</v>
      </c>
      <c r="E418" s="178"/>
      <c r="F418" s="179">
        <v>4.2</v>
      </c>
      <c r="G418" s="176"/>
      <c r="H418" s="176"/>
    </row>
    <row r="419" spans="1:8">
      <c r="A419" s="176"/>
      <c r="B419" s="71" t="s">
        <v>179</v>
      </c>
      <c r="C419" s="177">
        <v>1</v>
      </c>
      <c r="D419" s="178">
        <v>32.17</v>
      </c>
      <c r="E419" s="178"/>
      <c r="F419" s="179">
        <v>4.2</v>
      </c>
      <c r="G419" s="176"/>
      <c r="H419" s="176"/>
    </row>
    <row r="420" spans="1:8">
      <c r="A420" s="176"/>
      <c r="B420" s="71" t="s">
        <v>37</v>
      </c>
      <c r="C420" s="177">
        <v>1</v>
      </c>
      <c r="D420" s="178">
        <f>2.1+0.2+2.52</f>
        <v>4.82</v>
      </c>
      <c r="E420" s="178"/>
      <c r="F420" s="179">
        <v>4.2</v>
      </c>
      <c r="G420" s="176"/>
      <c r="H420" s="176"/>
    </row>
    <row r="421" spans="1:8">
      <c r="A421" s="176"/>
      <c r="B421" s="71" t="s">
        <v>180</v>
      </c>
      <c r="C421" s="177">
        <v>1</v>
      </c>
      <c r="D421" s="178">
        <v>8.39</v>
      </c>
      <c r="E421" s="178"/>
      <c r="F421" s="179">
        <v>4.2</v>
      </c>
      <c r="G421" s="176"/>
      <c r="H421" s="176"/>
    </row>
    <row r="422" spans="1:8">
      <c r="A422" s="176"/>
      <c r="B422" s="71" t="s">
        <v>181</v>
      </c>
      <c r="C422" s="177">
        <v>1</v>
      </c>
      <c r="D422" s="178">
        <v>41.02</v>
      </c>
      <c r="E422" s="178"/>
      <c r="F422" s="179">
        <v>4.2</v>
      </c>
      <c r="G422" s="176"/>
      <c r="H422" s="176"/>
    </row>
    <row r="423" spans="1:8">
      <c r="A423" s="176"/>
      <c r="B423" s="71" t="s">
        <v>182</v>
      </c>
      <c r="C423" s="177">
        <v>1</v>
      </c>
      <c r="D423" s="178">
        <v>23.27</v>
      </c>
      <c r="E423" s="178"/>
      <c r="F423" s="179">
        <f>4.2-1.8</f>
        <v>2.4000000000000004</v>
      </c>
      <c r="G423" s="176"/>
      <c r="H423" s="176"/>
    </row>
    <row r="424" spans="1:8">
      <c r="A424" s="176"/>
      <c r="B424" s="71" t="s">
        <v>183</v>
      </c>
      <c r="C424" s="177">
        <v>1</v>
      </c>
      <c r="D424" s="178">
        <v>22.22</v>
      </c>
      <c r="E424" s="178"/>
      <c r="F424" s="179">
        <v>2.4</v>
      </c>
      <c r="G424" s="176"/>
      <c r="H424" s="176"/>
    </row>
    <row r="425" spans="1:8">
      <c r="A425" s="176"/>
      <c r="B425" s="71" t="s">
        <v>184</v>
      </c>
      <c r="C425" s="177">
        <v>1</v>
      </c>
      <c r="D425" s="178">
        <v>8.69</v>
      </c>
      <c r="E425" s="178"/>
      <c r="F425" s="179">
        <v>2.4</v>
      </c>
      <c r="G425" s="176"/>
      <c r="H425" s="176"/>
    </row>
    <row r="426" spans="1:8">
      <c r="A426" s="176"/>
      <c r="B426" s="71" t="s">
        <v>185</v>
      </c>
      <c r="C426" s="177">
        <v>2</v>
      </c>
      <c r="D426" s="178">
        <v>11.14</v>
      </c>
      <c r="E426" s="178"/>
      <c r="F426" s="179">
        <v>4.2</v>
      </c>
      <c r="G426" s="176"/>
      <c r="H426" s="176"/>
    </row>
    <row r="427" spans="1:8">
      <c r="A427" s="176"/>
      <c r="B427" s="71" t="s">
        <v>186</v>
      </c>
      <c r="C427" s="177">
        <v>2</v>
      </c>
      <c r="D427" s="178">
        <v>1.45</v>
      </c>
      <c r="E427" s="178"/>
      <c r="F427" s="179">
        <v>4.2</v>
      </c>
      <c r="G427" s="176"/>
      <c r="H427" s="176"/>
    </row>
    <row r="428" spans="1:8">
      <c r="A428" s="176"/>
      <c r="B428" s="71" t="s">
        <v>187</v>
      </c>
      <c r="C428" s="177">
        <v>1</v>
      </c>
      <c r="D428" s="178">
        <v>10.01</v>
      </c>
      <c r="E428" s="178"/>
      <c r="F428" s="179">
        <v>4.2</v>
      </c>
      <c r="G428" s="176"/>
      <c r="H428" s="176"/>
    </row>
    <row r="429" spans="1:8">
      <c r="A429" s="176"/>
      <c r="B429" s="71" t="s">
        <v>37</v>
      </c>
      <c r="C429" s="177">
        <v>1</v>
      </c>
      <c r="D429" s="178">
        <v>6.7</v>
      </c>
      <c r="E429" s="178"/>
      <c r="F429" s="179">
        <v>4.2</v>
      </c>
      <c r="G429" s="176"/>
      <c r="H429" s="176"/>
    </row>
    <row r="430" spans="1:8">
      <c r="A430" s="176"/>
      <c r="B430" s="71" t="s">
        <v>188</v>
      </c>
      <c r="C430" s="177">
        <v>1</v>
      </c>
      <c r="D430" s="178">
        <v>22.39</v>
      </c>
      <c r="E430" s="178"/>
      <c r="F430" s="179">
        <v>4.2</v>
      </c>
      <c r="G430" s="176"/>
      <c r="H430" s="176"/>
    </row>
    <row r="431" spans="1:8">
      <c r="A431" s="176"/>
      <c r="B431" s="71" t="s">
        <v>189</v>
      </c>
      <c r="C431" s="177">
        <v>2</v>
      </c>
      <c r="D431" s="178">
        <v>14.85</v>
      </c>
      <c r="E431" s="178"/>
      <c r="F431" s="179">
        <v>4.2</v>
      </c>
      <c r="G431" s="176"/>
      <c r="H431" s="176"/>
    </row>
    <row r="432" spans="1:8">
      <c r="A432" s="176"/>
      <c r="B432" s="71" t="s">
        <v>190</v>
      </c>
      <c r="C432" s="177">
        <v>2</v>
      </c>
      <c r="D432" s="178">
        <v>13.22</v>
      </c>
      <c r="E432" s="178"/>
      <c r="F432" s="179">
        <v>4.2</v>
      </c>
      <c r="G432" s="176"/>
      <c r="H432" s="176"/>
    </row>
    <row r="433" spans="1:8">
      <c r="A433" s="176"/>
      <c r="B433" s="71" t="s">
        <v>191</v>
      </c>
      <c r="C433" s="177">
        <v>1</v>
      </c>
      <c r="D433" s="178">
        <v>27.09</v>
      </c>
      <c r="E433" s="178"/>
      <c r="F433" s="179">
        <v>4.2</v>
      </c>
      <c r="G433" s="176"/>
      <c r="H433" s="176"/>
    </row>
    <row r="434" spans="1:8">
      <c r="A434" s="176"/>
      <c r="B434" s="71" t="s">
        <v>192</v>
      </c>
      <c r="C434" s="177">
        <v>3</v>
      </c>
      <c r="D434" s="178">
        <v>13.97</v>
      </c>
      <c r="E434" s="178"/>
      <c r="F434" s="179">
        <v>4.2</v>
      </c>
      <c r="G434" s="176"/>
      <c r="H434" s="176"/>
    </row>
    <row r="435" spans="1:8">
      <c r="A435" s="176"/>
      <c r="B435" s="71" t="s">
        <v>193</v>
      </c>
      <c r="C435" s="177">
        <v>1</v>
      </c>
      <c r="D435" s="178">
        <v>46.81</v>
      </c>
      <c r="E435" s="178"/>
      <c r="F435" s="179">
        <v>4.2</v>
      </c>
      <c r="G435" s="176"/>
      <c r="H435" s="176"/>
    </row>
    <row r="436" spans="1:8" ht="13">
      <c r="A436" s="176"/>
      <c r="B436" s="70" t="s">
        <v>100</v>
      </c>
      <c r="C436" s="177"/>
      <c r="D436" s="178"/>
      <c r="E436" s="178"/>
      <c r="F436" s="179"/>
      <c r="G436" s="176"/>
      <c r="H436" s="176"/>
    </row>
    <row r="437" spans="1:8">
      <c r="A437" s="176"/>
      <c r="B437" s="71" t="s">
        <v>101</v>
      </c>
      <c r="C437" s="177">
        <v>-4</v>
      </c>
      <c r="D437" s="178">
        <v>1.2</v>
      </c>
      <c r="E437" s="178"/>
      <c r="F437" s="178">
        <v>2.4</v>
      </c>
      <c r="G437" s="176"/>
      <c r="H437" s="176"/>
    </row>
    <row r="438" spans="1:8">
      <c r="A438" s="176"/>
      <c r="B438" s="71" t="s">
        <v>29</v>
      </c>
      <c r="C438" s="177">
        <v>-3</v>
      </c>
      <c r="D438" s="178">
        <v>1</v>
      </c>
      <c r="E438" s="178"/>
      <c r="F438" s="178">
        <v>2.4</v>
      </c>
      <c r="G438" s="176"/>
      <c r="H438" s="176"/>
    </row>
    <row r="439" spans="1:8">
      <c r="A439" s="176"/>
      <c r="B439" s="71" t="s">
        <v>102</v>
      </c>
      <c r="C439" s="177">
        <v>-5</v>
      </c>
      <c r="D439" s="178">
        <v>2</v>
      </c>
      <c r="E439" s="178"/>
      <c r="F439" s="178">
        <v>2.4</v>
      </c>
      <c r="G439" s="176"/>
      <c r="H439" s="176"/>
    </row>
    <row r="440" spans="1:8">
      <c r="A440" s="176"/>
      <c r="B440" s="71" t="s">
        <v>103</v>
      </c>
      <c r="C440" s="177">
        <v>-4</v>
      </c>
      <c r="D440" s="178">
        <v>1.2</v>
      </c>
      <c r="E440" s="178"/>
      <c r="F440" s="178">
        <v>2.4</v>
      </c>
      <c r="G440" s="176"/>
      <c r="H440" s="176"/>
    </row>
    <row r="441" spans="1:8">
      <c r="A441" s="176"/>
      <c r="B441" s="71" t="s">
        <v>104</v>
      </c>
      <c r="C441" s="177">
        <v>-11</v>
      </c>
      <c r="D441" s="178">
        <v>2.8</v>
      </c>
      <c r="E441" s="178"/>
      <c r="F441" s="178">
        <v>3.3</v>
      </c>
      <c r="G441" s="176"/>
      <c r="H441" s="176"/>
    </row>
    <row r="442" spans="1:8">
      <c r="A442" s="176"/>
      <c r="B442" s="71" t="s">
        <v>105</v>
      </c>
      <c r="C442" s="177">
        <v>-3</v>
      </c>
      <c r="D442" s="178">
        <v>1.1499999999999999</v>
      </c>
      <c r="E442" s="178"/>
      <c r="F442" s="178">
        <v>3.3</v>
      </c>
      <c r="G442" s="176"/>
      <c r="H442" s="176"/>
    </row>
    <row r="443" spans="1:8">
      <c r="A443" s="176"/>
      <c r="B443" s="71" t="s">
        <v>106</v>
      </c>
      <c r="C443" s="29" t="s">
        <v>107</v>
      </c>
      <c r="D443" s="178">
        <v>4.05</v>
      </c>
      <c r="E443" s="178"/>
      <c r="F443" s="178">
        <v>3.3</v>
      </c>
      <c r="G443" s="176"/>
      <c r="H443" s="176"/>
    </row>
    <row r="444" spans="1:8">
      <c r="A444" s="176"/>
      <c r="B444" s="71" t="s">
        <v>108</v>
      </c>
      <c r="C444" s="177">
        <v>-2</v>
      </c>
      <c r="D444" s="178">
        <v>0.8</v>
      </c>
      <c r="E444" s="178"/>
      <c r="F444" s="178">
        <v>2.4</v>
      </c>
      <c r="G444" s="176"/>
      <c r="H444" s="176"/>
    </row>
    <row r="445" spans="1:8">
      <c r="A445" s="176"/>
      <c r="B445" s="71" t="s">
        <v>109</v>
      </c>
      <c r="C445" s="177">
        <v>-1</v>
      </c>
      <c r="D445" s="178">
        <v>7.97</v>
      </c>
      <c r="E445" s="178"/>
      <c r="F445" s="178">
        <v>3.3</v>
      </c>
      <c r="G445" s="176"/>
      <c r="H445" s="176"/>
    </row>
    <row r="446" spans="1:8">
      <c r="A446" s="176"/>
      <c r="B446" s="71" t="s">
        <v>110</v>
      </c>
      <c r="C446" s="177">
        <v>-2</v>
      </c>
      <c r="D446" s="178">
        <v>6.6</v>
      </c>
      <c r="E446" s="178"/>
      <c r="F446" s="178">
        <v>3.3</v>
      </c>
      <c r="G446" s="176"/>
      <c r="H446" s="176"/>
    </row>
    <row r="447" spans="1:8">
      <c r="A447" s="176"/>
      <c r="B447" s="71" t="s">
        <v>111</v>
      </c>
      <c r="C447" s="29" t="s">
        <v>107</v>
      </c>
      <c r="D447" s="178">
        <v>6.44</v>
      </c>
      <c r="E447" s="178"/>
      <c r="F447" s="178">
        <v>3.3</v>
      </c>
      <c r="G447" s="176"/>
      <c r="H447" s="176"/>
    </row>
    <row r="448" spans="1:8">
      <c r="A448" s="176"/>
      <c r="B448" s="71" t="s">
        <v>112</v>
      </c>
      <c r="C448" s="177">
        <v>-2</v>
      </c>
      <c r="D448" s="178">
        <v>4.2</v>
      </c>
      <c r="E448" s="178"/>
      <c r="F448" s="178">
        <v>3.3</v>
      </c>
      <c r="G448" s="176"/>
      <c r="H448" s="176"/>
    </row>
    <row r="449" spans="1:8">
      <c r="A449" s="176"/>
      <c r="B449" s="71" t="s">
        <v>113</v>
      </c>
      <c r="C449" s="29" t="s">
        <v>107</v>
      </c>
      <c r="D449" s="178">
        <v>2.9</v>
      </c>
      <c r="E449" s="178"/>
      <c r="F449" s="178">
        <v>3.3</v>
      </c>
      <c r="G449" s="176"/>
      <c r="H449" s="176"/>
    </row>
    <row r="450" spans="1:8">
      <c r="A450" s="176"/>
      <c r="B450" s="71" t="s">
        <v>114</v>
      </c>
      <c r="C450" s="29" t="s">
        <v>107</v>
      </c>
      <c r="D450" s="178">
        <v>4</v>
      </c>
      <c r="E450" s="178"/>
      <c r="F450" s="178">
        <v>3.3</v>
      </c>
      <c r="G450" s="176"/>
      <c r="H450" s="176"/>
    </row>
    <row r="451" spans="1:8">
      <c r="A451" s="176"/>
      <c r="B451" s="71" t="s">
        <v>115</v>
      </c>
      <c r="C451" s="29" t="s">
        <v>107</v>
      </c>
      <c r="D451" s="178">
        <v>6.06</v>
      </c>
      <c r="E451" s="178"/>
      <c r="F451" s="178">
        <v>3.3</v>
      </c>
      <c r="G451" s="176"/>
      <c r="H451" s="176"/>
    </row>
    <row r="452" spans="1:8">
      <c r="A452" s="176"/>
      <c r="B452" s="71" t="s">
        <v>116</v>
      </c>
      <c r="C452" s="177">
        <v>-1</v>
      </c>
      <c r="D452" s="178">
        <v>1.6</v>
      </c>
      <c r="E452" s="178"/>
      <c r="F452" s="178">
        <v>0.9</v>
      </c>
      <c r="G452" s="176"/>
      <c r="H452" s="176"/>
    </row>
    <row r="453" spans="1:8">
      <c r="A453" s="176"/>
      <c r="B453" s="71" t="s">
        <v>117</v>
      </c>
      <c r="C453" s="177">
        <v>-1</v>
      </c>
      <c r="D453" s="178">
        <v>2.6</v>
      </c>
      <c r="E453" s="178"/>
      <c r="F453" s="178">
        <v>0.9</v>
      </c>
      <c r="G453" s="176"/>
      <c r="H453" s="176"/>
    </row>
    <row r="454" spans="1:8">
      <c r="A454" s="176"/>
      <c r="B454" s="71" t="s">
        <v>118</v>
      </c>
      <c r="C454" s="177">
        <v>-2</v>
      </c>
      <c r="D454" s="178">
        <v>1.45</v>
      </c>
      <c r="E454" s="178"/>
      <c r="F454" s="178">
        <v>0.9</v>
      </c>
      <c r="G454" s="176"/>
      <c r="H454" s="176"/>
    </row>
    <row r="455" spans="1:8">
      <c r="A455" s="176"/>
      <c r="B455" s="71" t="s">
        <v>119</v>
      </c>
      <c r="C455" s="29" t="s">
        <v>107</v>
      </c>
      <c r="D455" s="178">
        <v>3.25</v>
      </c>
      <c r="E455" s="178"/>
      <c r="F455" s="178">
        <v>0.9</v>
      </c>
      <c r="G455" s="176"/>
      <c r="H455" s="176"/>
    </row>
    <row r="456" spans="1:8">
      <c r="A456" s="176"/>
      <c r="B456" s="71" t="s">
        <v>120</v>
      </c>
      <c r="C456" s="177">
        <v>-3</v>
      </c>
      <c r="D456" s="178">
        <v>3.74</v>
      </c>
      <c r="E456" s="178"/>
      <c r="F456" s="178">
        <v>3.3</v>
      </c>
      <c r="G456" s="176"/>
      <c r="H456" s="176"/>
    </row>
    <row r="457" spans="1:8">
      <c r="A457" s="176"/>
      <c r="B457" s="71" t="s">
        <v>121</v>
      </c>
      <c r="C457" s="29" t="s">
        <v>107</v>
      </c>
      <c r="D457" s="178">
        <v>3.1</v>
      </c>
      <c r="E457" s="178"/>
      <c r="F457" s="178">
        <v>1.5</v>
      </c>
      <c r="G457" s="176"/>
      <c r="H457" s="176"/>
    </row>
    <row r="458" spans="1:8">
      <c r="A458" s="176"/>
      <c r="B458" s="71" t="s">
        <v>122</v>
      </c>
      <c r="C458" s="29" t="s">
        <v>107</v>
      </c>
      <c r="D458" s="178">
        <v>4.05</v>
      </c>
      <c r="E458" s="178"/>
      <c r="F458" s="178">
        <v>3.3</v>
      </c>
      <c r="G458" s="176"/>
      <c r="H458" s="176"/>
    </row>
    <row r="459" spans="1:8">
      <c r="A459" s="176"/>
      <c r="B459" s="71" t="s">
        <v>123</v>
      </c>
      <c r="C459" s="29" t="s">
        <v>107</v>
      </c>
      <c r="D459" s="178">
        <v>4.05</v>
      </c>
      <c r="E459" s="178"/>
      <c r="F459" s="178">
        <v>2.4</v>
      </c>
      <c r="G459" s="176"/>
      <c r="H459" s="176"/>
    </row>
    <row r="460" spans="1:8">
      <c r="A460" s="176"/>
      <c r="B460" s="71" t="s">
        <v>124</v>
      </c>
      <c r="C460" s="177">
        <v>-15</v>
      </c>
      <c r="D460" s="178">
        <v>2</v>
      </c>
      <c r="E460" s="178"/>
      <c r="F460" s="178">
        <v>3</v>
      </c>
      <c r="G460" s="176"/>
      <c r="H460" s="176"/>
    </row>
    <row r="461" spans="1:8">
      <c r="A461" s="176"/>
      <c r="B461" s="71" t="s">
        <v>125</v>
      </c>
      <c r="C461" s="177">
        <v>-1</v>
      </c>
      <c r="D461" s="178">
        <v>0.7</v>
      </c>
      <c r="E461" s="178"/>
      <c r="F461" s="178">
        <v>3</v>
      </c>
      <c r="G461" s="176"/>
      <c r="H461" s="176"/>
    </row>
    <row r="462" spans="1:8">
      <c r="A462" s="176"/>
      <c r="B462" s="71" t="s">
        <v>126</v>
      </c>
      <c r="C462" s="29" t="s">
        <v>107</v>
      </c>
      <c r="D462" s="178">
        <v>3.9</v>
      </c>
      <c r="E462" s="178"/>
      <c r="F462" s="178">
        <v>3.3</v>
      </c>
      <c r="G462" s="176"/>
      <c r="H462" s="176"/>
    </row>
    <row r="463" spans="1:8">
      <c r="A463" s="176"/>
      <c r="B463" s="71" t="s">
        <v>127</v>
      </c>
      <c r="C463" s="177">
        <v>-5</v>
      </c>
      <c r="D463" s="178">
        <v>4.2</v>
      </c>
      <c r="E463" s="178"/>
      <c r="F463" s="178">
        <v>2.7</v>
      </c>
      <c r="G463" s="176"/>
      <c r="H463" s="176"/>
    </row>
    <row r="464" spans="1:8">
      <c r="A464" s="176"/>
      <c r="B464" s="71" t="s">
        <v>128</v>
      </c>
      <c r="C464" s="177">
        <v>-3</v>
      </c>
      <c r="D464" s="178">
        <v>1.2</v>
      </c>
      <c r="E464" s="178"/>
      <c r="F464" s="178">
        <v>3.3</v>
      </c>
      <c r="G464" s="176"/>
      <c r="H464" s="176"/>
    </row>
    <row r="465" spans="1:8">
      <c r="A465" s="176"/>
      <c r="B465" s="71" t="s">
        <v>129</v>
      </c>
      <c r="C465" s="29" t="s">
        <v>107</v>
      </c>
      <c r="D465" s="178">
        <v>3</v>
      </c>
      <c r="E465" s="178"/>
      <c r="F465" s="178">
        <v>3.3</v>
      </c>
      <c r="G465" s="176"/>
      <c r="H465" s="176"/>
    </row>
    <row r="466" spans="1:8">
      <c r="A466" s="176"/>
      <c r="B466" s="71" t="s">
        <v>130</v>
      </c>
      <c r="C466" s="29" t="s">
        <v>107</v>
      </c>
      <c r="D466" s="178">
        <v>1.5</v>
      </c>
      <c r="E466" s="178"/>
      <c r="F466" s="178">
        <v>3</v>
      </c>
      <c r="G466" s="176"/>
      <c r="H466" s="176"/>
    </row>
    <row r="467" spans="1:8">
      <c r="A467" s="176"/>
      <c r="B467" s="71" t="s">
        <v>131</v>
      </c>
      <c r="C467" s="29" t="s">
        <v>107</v>
      </c>
      <c r="D467" s="178">
        <v>1.5</v>
      </c>
      <c r="E467" s="178"/>
      <c r="F467" s="178">
        <v>1.5</v>
      </c>
      <c r="G467" s="176"/>
      <c r="H467" s="176"/>
    </row>
    <row r="468" spans="1:8">
      <c r="A468" s="176"/>
      <c r="B468" s="71" t="s">
        <v>132</v>
      </c>
      <c r="C468" s="29" t="s">
        <v>107</v>
      </c>
      <c r="D468" s="178">
        <v>0.6</v>
      </c>
      <c r="E468" s="178"/>
      <c r="F468" s="178">
        <v>1.8</v>
      </c>
      <c r="G468" s="176"/>
      <c r="H468" s="176"/>
    </row>
    <row r="469" spans="1:8">
      <c r="A469" s="176"/>
      <c r="B469" s="71" t="s">
        <v>133</v>
      </c>
      <c r="C469" s="177">
        <v>-3</v>
      </c>
      <c r="D469" s="178">
        <v>0.9</v>
      </c>
      <c r="E469" s="178"/>
      <c r="F469" s="178">
        <v>1.5</v>
      </c>
      <c r="G469" s="176"/>
      <c r="H469" s="176"/>
    </row>
    <row r="470" spans="1:8">
      <c r="A470" s="176"/>
      <c r="B470" s="71" t="s">
        <v>134</v>
      </c>
      <c r="C470" s="29" t="s">
        <v>107</v>
      </c>
      <c r="D470" s="178">
        <v>0.85</v>
      </c>
      <c r="E470" s="178"/>
      <c r="F470" s="178">
        <v>1.8</v>
      </c>
      <c r="G470" s="176"/>
      <c r="H470" s="176"/>
    </row>
    <row r="471" spans="1:8">
      <c r="A471" s="176"/>
      <c r="B471" s="71" t="s">
        <v>135</v>
      </c>
      <c r="C471" s="29" t="s">
        <v>107</v>
      </c>
      <c r="D471" s="178">
        <v>0.89</v>
      </c>
      <c r="E471" s="178"/>
      <c r="F471" s="178">
        <v>1.8</v>
      </c>
      <c r="G471" s="176"/>
      <c r="H471" s="176"/>
    </row>
    <row r="472" spans="1:8">
      <c r="A472" s="176"/>
      <c r="B472" s="71" t="s">
        <v>136</v>
      </c>
      <c r="C472" s="177">
        <v>-2</v>
      </c>
      <c r="D472" s="178">
        <v>0.9</v>
      </c>
      <c r="E472" s="178"/>
      <c r="F472" s="179">
        <v>2.1</v>
      </c>
      <c r="G472" s="176"/>
      <c r="H472" s="176"/>
    </row>
    <row r="473" spans="1:8">
      <c r="A473" s="176"/>
      <c r="B473" s="180" t="s">
        <v>194</v>
      </c>
      <c r="C473" s="181">
        <v>1</v>
      </c>
      <c r="D473" s="182">
        <v>63.52</v>
      </c>
      <c r="E473" s="182"/>
      <c r="F473" s="183">
        <v>4.2</v>
      </c>
      <c r="G473" s="176"/>
      <c r="H473" s="176"/>
    </row>
    <row r="474" spans="1:8">
      <c r="A474" s="176"/>
      <c r="B474" s="180" t="s">
        <v>195</v>
      </c>
      <c r="C474" s="181">
        <v>1</v>
      </c>
      <c r="D474" s="182">
        <v>22.54</v>
      </c>
      <c r="E474" s="182"/>
      <c r="F474" s="183">
        <v>4.2</v>
      </c>
      <c r="G474" s="176"/>
      <c r="H474" s="176"/>
    </row>
    <row r="475" spans="1:8">
      <c r="A475" s="176"/>
      <c r="B475" s="180" t="s">
        <v>196</v>
      </c>
      <c r="C475" s="181">
        <v>1</v>
      </c>
      <c r="D475" s="182">
        <v>2.92</v>
      </c>
      <c r="E475" s="182"/>
      <c r="F475" s="183">
        <v>4.2</v>
      </c>
      <c r="G475" s="176"/>
      <c r="H475" s="176"/>
    </row>
    <row r="476" spans="1:8" ht="13">
      <c r="A476" s="176"/>
      <c r="B476" s="70" t="s">
        <v>100</v>
      </c>
      <c r="C476" s="177"/>
      <c r="D476" s="178"/>
      <c r="E476" s="178"/>
      <c r="F476" s="179"/>
      <c r="G476" s="176"/>
      <c r="H476" s="176"/>
    </row>
    <row r="477" spans="1:8">
      <c r="A477" s="176"/>
      <c r="B477" s="71" t="s">
        <v>101</v>
      </c>
      <c r="C477" s="177">
        <v>-4</v>
      </c>
      <c r="D477" s="9">
        <v>1.2</v>
      </c>
      <c r="E477" s="178"/>
      <c r="F477" s="179">
        <v>2.4</v>
      </c>
      <c r="G477" s="176"/>
      <c r="H477" s="176"/>
    </row>
    <row r="478" spans="1:8">
      <c r="A478" s="176"/>
      <c r="B478" s="71" t="s">
        <v>102</v>
      </c>
      <c r="C478" s="177">
        <v>-3</v>
      </c>
      <c r="D478" s="178">
        <v>2</v>
      </c>
      <c r="E478" s="178"/>
      <c r="F478" s="179">
        <v>2.4</v>
      </c>
      <c r="G478" s="176"/>
      <c r="H478" s="176"/>
    </row>
    <row r="479" spans="1:8">
      <c r="A479" s="176"/>
      <c r="B479" s="71" t="s">
        <v>103</v>
      </c>
      <c r="C479" s="177">
        <v>-2</v>
      </c>
      <c r="D479" s="178">
        <v>1.2</v>
      </c>
      <c r="E479" s="178"/>
      <c r="F479" s="179">
        <v>2.4</v>
      </c>
      <c r="G479" s="176"/>
      <c r="H479" s="176"/>
    </row>
    <row r="480" spans="1:8">
      <c r="A480" s="176"/>
      <c r="B480" s="71" t="s">
        <v>105</v>
      </c>
      <c r="C480" s="177">
        <v>-3</v>
      </c>
      <c r="D480" s="178">
        <v>1.1499999999999999</v>
      </c>
      <c r="E480" s="178"/>
      <c r="F480" s="179">
        <v>3.3</v>
      </c>
      <c r="G480" s="176"/>
      <c r="H480" s="176"/>
    </row>
    <row r="481" spans="1:8">
      <c r="A481" s="176"/>
      <c r="B481" s="71" t="s">
        <v>197</v>
      </c>
      <c r="C481" s="177">
        <v>-1</v>
      </c>
      <c r="D481" s="178">
        <v>0.9</v>
      </c>
      <c r="E481" s="178"/>
      <c r="F481" s="179">
        <v>2.4</v>
      </c>
      <c r="G481" s="176"/>
      <c r="H481" s="176"/>
    </row>
    <row r="482" spans="1:8">
      <c r="A482" s="176"/>
      <c r="B482" s="176"/>
      <c r="C482" s="177"/>
      <c r="D482" s="178"/>
      <c r="E482" s="178"/>
      <c r="F482" s="179"/>
      <c r="G482" s="176"/>
      <c r="H482" s="176"/>
    </row>
    <row r="483" spans="1:8" ht="43.5" customHeight="1">
      <c r="A483" s="190" t="s">
        <v>203</v>
      </c>
      <c r="B483" s="214" t="s">
        <v>204</v>
      </c>
      <c r="C483" s="214"/>
      <c r="D483" s="214"/>
      <c r="E483" s="214"/>
      <c r="F483" s="214"/>
      <c r="G483" s="214"/>
      <c r="H483" s="215"/>
    </row>
    <row r="484" spans="1:8">
      <c r="A484" s="176"/>
      <c r="B484" s="71" t="s">
        <v>205</v>
      </c>
      <c r="C484" s="177"/>
      <c r="D484" s="178"/>
      <c r="E484" s="178"/>
      <c r="F484" s="179"/>
      <c r="G484" s="176"/>
      <c r="H484" s="176"/>
    </row>
    <row r="485" spans="1:8">
      <c r="A485" s="176"/>
      <c r="B485" s="71" t="s">
        <v>206</v>
      </c>
      <c r="C485" s="177"/>
      <c r="D485" s="178"/>
      <c r="E485" s="178"/>
      <c r="F485" s="179"/>
      <c r="G485" s="176"/>
      <c r="H485" s="176"/>
    </row>
    <row r="486" spans="1:8">
      <c r="A486" s="176"/>
      <c r="B486" s="71" t="s">
        <v>207</v>
      </c>
      <c r="C486" s="177"/>
      <c r="D486" s="178"/>
      <c r="E486" s="178"/>
      <c r="F486" s="179"/>
      <c r="G486" s="176"/>
      <c r="H486" s="176"/>
    </row>
    <row r="487" spans="1:8">
      <c r="A487" s="176"/>
      <c r="B487" s="71" t="s">
        <v>208</v>
      </c>
      <c r="C487" s="177"/>
      <c r="D487" s="178"/>
      <c r="E487" s="178"/>
      <c r="F487" s="179"/>
      <c r="G487" s="176"/>
      <c r="H487" s="176"/>
    </row>
    <row r="488" spans="1:8">
      <c r="A488" s="176"/>
      <c r="B488" s="71" t="s">
        <v>209</v>
      </c>
      <c r="C488" s="177"/>
      <c r="D488" s="178"/>
      <c r="E488" s="178"/>
      <c r="F488" s="179"/>
      <c r="G488" s="176"/>
      <c r="H488" s="176"/>
    </row>
    <row r="489" spans="1:8">
      <c r="A489" s="176"/>
      <c r="B489" s="176"/>
      <c r="C489" s="177"/>
      <c r="D489" s="178"/>
      <c r="E489" s="178"/>
      <c r="F489" s="179"/>
      <c r="G489" s="176"/>
      <c r="H489" s="176"/>
    </row>
    <row r="490" spans="1:8" ht="13">
      <c r="A490" s="176"/>
      <c r="B490" s="70" t="s">
        <v>210</v>
      </c>
      <c r="C490" s="177"/>
      <c r="D490" s="178"/>
      <c r="E490" s="178"/>
      <c r="F490" s="179"/>
      <c r="G490" s="176"/>
      <c r="H490" s="176"/>
    </row>
    <row r="491" spans="1:8">
      <c r="A491" s="176"/>
      <c r="B491" s="71" t="s">
        <v>116</v>
      </c>
      <c r="C491" s="177">
        <v>1</v>
      </c>
      <c r="D491" s="178">
        <v>1.6</v>
      </c>
      <c r="E491" s="178"/>
      <c r="F491" s="178">
        <v>0.9</v>
      </c>
      <c r="G491" s="176"/>
      <c r="H491" s="176"/>
    </row>
    <row r="492" spans="1:8">
      <c r="A492" s="176"/>
      <c r="B492" s="71" t="s">
        <v>117</v>
      </c>
      <c r="C492" s="177">
        <v>1</v>
      </c>
      <c r="D492" s="178">
        <v>2.6</v>
      </c>
      <c r="E492" s="178"/>
      <c r="F492" s="178">
        <v>0.9</v>
      </c>
      <c r="G492" s="176"/>
      <c r="H492" s="176"/>
    </row>
    <row r="493" spans="1:8">
      <c r="A493" s="176"/>
      <c r="B493" s="71" t="s">
        <v>118</v>
      </c>
      <c r="C493" s="177">
        <v>2</v>
      </c>
      <c r="D493" s="178">
        <v>1.45</v>
      </c>
      <c r="E493" s="178"/>
      <c r="F493" s="178">
        <v>0.9</v>
      </c>
      <c r="G493" s="176"/>
      <c r="H493" s="176"/>
    </row>
    <row r="494" spans="1:8">
      <c r="A494" s="176"/>
      <c r="B494" s="71" t="s">
        <v>119</v>
      </c>
      <c r="C494" s="29" t="s">
        <v>107</v>
      </c>
      <c r="D494" s="178">
        <v>3.25</v>
      </c>
      <c r="E494" s="178"/>
      <c r="F494" s="178">
        <v>0.9</v>
      </c>
      <c r="G494" s="176"/>
      <c r="H494" s="176"/>
    </row>
    <row r="495" spans="1:8">
      <c r="A495" s="176"/>
      <c r="B495" s="71" t="s">
        <v>120</v>
      </c>
      <c r="C495" s="177">
        <v>3</v>
      </c>
      <c r="D495" s="178">
        <v>3.74</v>
      </c>
      <c r="E495" s="178"/>
      <c r="F495" s="178">
        <v>3.3</v>
      </c>
      <c r="G495" s="176"/>
      <c r="H495" s="176"/>
    </row>
    <row r="496" spans="1:8">
      <c r="A496" s="176"/>
      <c r="B496" s="71" t="s">
        <v>121</v>
      </c>
      <c r="C496" s="29" t="s">
        <v>107</v>
      </c>
      <c r="D496" s="178">
        <v>3.1</v>
      </c>
      <c r="E496" s="178"/>
      <c r="F496" s="178">
        <v>1.5</v>
      </c>
      <c r="G496" s="176"/>
      <c r="H496" s="176"/>
    </row>
    <row r="497" spans="1:8">
      <c r="A497" s="176"/>
      <c r="B497" s="71" t="s">
        <v>122</v>
      </c>
      <c r="C497" s="29" t="s">
        <v>107</v>
      </c>
      <c r="D497" s="178">
        <v>4.05</v>
      </c>
      <c r="E497" s="178"/>
      <c r="F497" s="178">
        <v>3.3</v>
      </c>
      <c r="G497" s="176"/>
      <c r="H497" s="176"/>
    </row>
    <row r="498" spans="1:8">
      <c r="A498" s="176"/>
      <c r="B498" s="71" t="s">
        <v>123</v>
      </c>
      <c r="C498" s="29" t="s">
        <v>107</v>
      </c>
      <c r="D498" s="178">
        <v>4.05</v>
      </c>
      <c r="E498" s="178"/>
      <c r="F498" s="178">
        <v>2.4</v>
      </c>
      <c r="G498" s="176"/>
      <c r="H498" s="176"/>
    </row>
    <row r="499" spans="1:8">
      <c r="A499" s="176"/>
      <c r="B499" s="71" t="s">
        <v>124</v>
      </c>
      <c r="C499" s="177">
        <v>15</v>
      </c>
      <c r="D499" s="178">
        <v>2</v>
      </c>
      <c r="E499" s="178"/>
      <c r="F499" s="178">
        <v>3</v>
      </c>
      <c r="G499" s="176"/>
      <c r="H499" s="176"/>
    </row>
    <row r="500" spans="1:8">
      <c r="A500" s="176"/>
      <c r="B500" s="71" t="s">
        <v>125</v>
      </c>
      <c r="C500" s="177">
        <v>1</v>
      </c>
      <c r="D500" s="178">
        <v>0.7</v>
      </c>
      <c r="E500" s="178"/>
      <c r="F500" s="178">
        <v>3</v>
      </c>
      <c r="G500" s="176"/>
      <c r="H500" s="176"/>
    </row>
    <row r="501" spans="1:8">
      <c r="A501" s="176"/>
      <c r="B501" s="71" t="s">
        <v>126</v>
      </c>
      <c r="C501" s="29" t="s">
        <v>107</v>
      </c>
      <c r="D501" s="178">
        <v>3.9</v>
      </c>
      <c r="E501" s="178"/>
      <c r="F501" s="178">
        <v>3.3</v>
      </c>
      <c r="G501" s="176"/>
      <c r="H501" s="176"/>
    </row>
    <row r="502" spans="1:8">
      <c r="A502" s="176"/>
      <c r="B502" s="71" t="s">
        <v>127</v>
      </c>
      <c r="C502" s="177">
        <v>5</v>
      </c>
      <c r="D502" s="178">
        <v>4.2</v>
      </c>
      <c r="E502" s="178"/>
      <c r="F502" s="178">
        <v>2.7</v>
      </c>
      <c r="G502" s="176"/>
      <c r="H502" s="176"/>
    </row>
    <row r="503" spans="1:8">
      <c r="A503" s="176"/>
      <c r="B503" s="71" t="s">
        <v>128</v>
      </c>
      <c r="C503" s="177">
        <v>3</v>
      </c>
      <c r="D503" s="178">
        <v>1.2</v>
      </c>
      <c r="E503" s="178"/>
      <c r="F503" s="178">
        <v>3.3</v>
      </c>
      <c r="G503" s="176"/>
      <c r="H503" s="176"/>
    </row>
    <row r="504" spans="1:8">
      <c r="A504" s="176"/>
      <c r="B504" s="71" t="s">
        <v>129</v>
      </c>
      <c r="C504" s="29" t="s">
        <v>107</v>
      </c>
      <c r="D504" s="178">
        <v>3</v>
      </c>
      <c r="E504" s="178"/>
      <c r="F504" s="178">
        <v>3.3</v>
      </c>
      <c r="G504" s="176"/>
      <c r="H504" s="176"/>
    </row>
    <row r="505" spans="1:8">
      <c r="A505" s="176"/>
      <c r="B505" s="71" t="s">
        <v>130</v>
      </c>
      <c r="C505" s="29" t="s">
        <v>107</v>
      </c>
      <c r="D505" s="178">
        <v>1.5</v>
      </c>
      <c r="E505" s="178"/>
      <c r="F505" s="178">
        <v>3</v>
      </c>
      <c r="G505" s="176"/>
      <c r="H505" s="176"/>
    </row>
    <row r="506" spans="1:8">
      <c r="A506" s="176"/>
      <c r="B506" s="71" t="s">
        <v>131</v>
      </c>
      <c r="C506" s="29" t="s">
        <v>107</v>
      </c>
      <c r="D506" s="178">
        <v>1.5</v>
      </c>
      <c r="E506" s="178"/>
      <c r="F506" s="178">
        <v>1.5</v>
      </c>
      <c r="G506" s="176"/>
      <c r="H506" s="176"/>
    </row>
    <row r="507" spans="1:8">
      <c r="A507" s="176"/>
      <c r="B507" s="176"/>
      <c r="C507" s="177"/>
      <c r="D507" s="178"/>
      <c r="E507" s="178"/>
      <c r="F507" s="179"/>
      <c r="G507" s="176"/>
      <c r="H507" s="176"/>
    </row>
    <row r="508" spans="1:8" ht="13">
      <c r="A508" s="176"/>
      <c r="B508" s="70" t="s">
        <v>211</v>
      </c>
      <c r="C508" s="177"/>
      <c r="D508" s="178"/>
      <c r="E508" s="178"/>
      <c r="F508" s="179"/>
      <c r="G508" s="176"/>
      <c r="H508" s="176"/>
    </row>
    <row r="509" spans="1:8">
      <c r="A509" s="176"/>
      <c r="B509" s="176"/>
      <c r="C509" s="177"/>
      <c r="D509" s="178"/>
      <c r="E509" s="178"/>
      <c r="F509" s="179"/>
      <c r="G509" s="176"/>
      <c r="H509" s="176"/>
    </row>
    <row r="510" spans="1:8">
      <c r="A510" s="176"/>
      <c r="B510" s="176"/>
      <c r="C510" s="177"/>
      <c r="D510" s="178"/>
      <c r="E510" s="178"/>
      <c r="F510" s="179"/>
      <c r="G510" s="176"/>
      <c r="H510" s="176"/>
    </row>
    <row r="511" spans="1:8">
      <c r="A511" s="176"/>
      <c r="B511" s="176"/>
      <c r="C511" s="177"/>
      <c r="D511" s="178"/>
      <c r="E511" s="178"/>
      <c r="F511" s="179"/>
      <c r="G511" s="176"/>
      <c r="H511" s="176"/>
    </row>
    <row r="512" spans="1:8">
      <c r="A512" s="176"/>
      <c r="B512" s="176"/>
      <c r="C512" s="177"/>
      <c r="D512" s="178"/>
      <c r="E512" s="178"/>
      <c r="F512" s="179"/>
      <c r="G512" s="176"/>
      <c r="H512" s="176"/>
    </row>
    <row r="513" spans="1:8" ht="13">
      <c r="A513" s="176"/>
      <c r="B513" s="70" t="s">
        <v>212</v>
      </c>
      <c r="C513" s="177"/>
      <c r="D513" s="178"/>
      <c r="E513" s="178"/>
      <c r="F513" s="179"/>
      <c r="G513" s="176"/>
      <c r="H513" s="176"/>
    </row>
    <row r="514" spans="1:8" ht="13">
      <c r="A514" s="176"/>
      <c r="B514" s="70" t="s">
        <v>51</v>
      </c>
      <c r="C514" s="177"/>
      <c r="D514" s="178"/>
      <c r="E514" s="178"/>
      <c r="F514" s="179"/>
      <c r="G514" s="176"/>
      <c r="H514" s="176"/>
    </row>
    <row r="515" spans="1:8">
      <c r="A515" s="176"/>
      <c r="B515" s="71" t="s">
        <v>52</v>
      </c>
      <c r="C515" s="191">
        <v>2</v>
      </c>
      <c r="D515" s="192">
        <v>6.84</v>
      </c>
      <c r="E515" s="192"/>
      <c r="F515" s="193">
        <v>4.2</v>
      </c>
      <c r="G515" s="176"/>
      <c r="H515" s="176"/>
    </row>
    <row r="516" spans="1:8">
      <c r="A516" s="176"/>
      <c r="B516" s="71" t="s">
        <v>53</v>
      </c>
      <c r="C516" s="191">
        <v>2</v>
      </c>
      <c r="D516" s="192">
        <v>3.3</v>
      </c>
      <c r="E516" s="192"/>
      <c r="F516" s="193">
        <v>4.2</v>
      </c>
      <c r="G516" s="176"/>
      <c r="H516" s="176"/>
    </row>
    <row r="517" spans="1:8">
      <c r="A517" s="176"/>
      <c r="B517" s="194" t="s">
        <v>54</v>
      </c>
      <c r="C517" s="191">
        <v>1</v>
      </c>
      <c r="D517" s="192">
        <v>2</v>
      </c>
      <c r="E517" s="192"/>
      <c r="F517" s="193">
        <v>4.2</v>
      </c>
      <c r="G517" s="176"/>
      <c r="H517" s="176"/>
    </row>
    <row r="518" spans="1:8">
      <c r="A518" s="176"/>
      <c r="B518" s="194" t="s">
        <v>55</v>
      </c>
      <c r="C518" s="191">
        <v>1</v>
      </c>
      <c r="D518" s="192">
        <f>0.88+0.32+0.32</f>
        <v>1.52</v>
      </c>
      <c r="E518" s="192"/>
      <c r="F518" s="193">
        <v>4.2</v>
      </c>
      <c r="G518" s="176"/>
      <c r="H518" s="176"/>
    </row>
    <row r="519" spans="1:8">
      <c r="A519" s="176"/>
      <c r="B519" s="194" t="s">
        <v>56</v>
      </c>
      <c r="C519" s="191">
        <v>1</v>
      </c>
      <c r="D519" s="192">
        <v>1.8</v>
      </c>
      <c r="E519" s="192"/>
      <c r="F519" s="193">
        <v>4.2</v>
      </c>
      <c r="G519" s="176"/>
      <c r="H519" s="176"/>
    </row>
    <row r="520" spans="1:8">
      <c r="A520" s="176"/>
      <c r="B520" s="194" t="s">
        <v>57</v>
      </c>
      <c r="C520" s="191">
        <v>1</v>
      </c>
      <c r="D520" s="192">
        <v>4.07</v>
      </c>
      <c r="E520" s="192"/>
      <c r="F520" s="193">
        <v>4.2</v>
      </c>
      <c r="G520" s="176"/>
      <c r="H520" s="176"/>
    </row>
    <row r="521" spans="1:8">
      <c r="A521" s="176"/>
      <c r="B521" s="194" t="s">
        <v>58</v>
      </c>
      <c r="C521" s="191">
        <v>1</v>
      </c>
      <c r="D521" s="192">
        <v>5.53</v>
      </c>
      <c r="E521" s="192"/>
      <c r="F521" s="193">
        <v>4.2</v>
      </c>
      <c r="G521" s="176"/>
      <c r="H521" s="176"/>
    </row>
    <row r="522" spans="1:8">
      <c r="A522" s="176"/>
      <c r="B522" s="194" t="s">
        <v>213</v>
      </c>
      <c r="C522" s="191">
        <v>1</v>
      </c>
      <c r="D522" s="192">
        <v>67.569999999999993</v>
      </c>
      <c r="E522" s="192"/>
      <c r="F522" s="193">
        <v>4.2</v>
      </c>
      <c r="G522" s="176"/>
      <c r="H522" s="176"/>
    </row>
    <row r="523" spans="1:8">
      <c r="A523" s="176"/>
      <c r="B523" s="180" t="s">
        <v>60</v>
      </c>
      <c r="C523" s="181">
        <v>28</v>
      </c>
      <c r="D523" s="182">
        <v>0.6</v>
      </c>
      <c r="E523" s="182"/>
      <c r="F523" s="183">
        <v>4.2</v>
      </c>
      <c r="G523" s="176"/>
      <c r="H523" s="176"/>
    </row>
    <row r="524" spans="1:8">
      <c r="A524" s="176"/>
      <c r="B524" s="180" t="s">
        <v>61</v>
      </c>
      <c r="C524" s="181">
        <v>3</v>
      </c>
      <c r="D524" s="182">
        <v>3.67</v>
      </c>
      <c r="E524" s="182"/>
      <c r="F524" s="183">
        <v>4.2</v>
      </c>
      <c r="G524" s="176"/>
      <c r="H524" s="176"/>
    </row>
    <row r="525" spans="1:8">
      <c r="A525" s="176"/>
      <c r="B525" s="194" t="s">
        <v>62</v>
      </c>
      <c r="C525" s="191">
        <v>4</v>
      </c>
      <c r="D525" s="192">
        <v>4.5999999999999996</v>
      </c>
      <c r="E525" s="192"/>
      <c r="F525" s="193">
        <v>4.2</v>
      </c>
      <c r="G525" s="176"/>
      <c r="H525" s="176"/>
    </row>
    <row r="526" spans="1:8">
      <c r="A526" s="176"/>
      <c r="B526" s="194" t="s">
        <v>64</v>
      </c>
      <c r="C526" s="191">
        <v>1</v>
      </c>
      <c r="D526" s="192">
        <v>4.05</v>
      </c>
      <c r="E526" s="192"/>
      <c r="F526" s="193">
        <v>4.2</v>
      </c>
      <c r="G526" s="176"/>
      <c r="H526" s="176"/>
    </row>
    <row r="527" spans="1:8">
      <c r="A527" s="176"/>
      <c r="B527" s="194" t="s">
        <v>65</v>
      </c>
      <c r="C527" s="191">
        <v>1</v>
      </c>
      <c r="D527" s="192">
        <v>4.05</v>
      </c>
      <c r="E527" s="192"/>
      <c r="F527" s="193">
        <v>4.2</v>
      </c>
      <c r="G527" s="176"/>
      <c r="H527" s="176"/>
    </row>
    <row r="528" spans="1:8">
      <c r="A528" s="176"/>
      <c r="B528" s="194" t="s">
        <v>66</v>
      </c>
      <c r="C528" s="191">
        <v>1</v>
      </c>
      <c r="D528" s="192">
        <v>4.05</v>
      </c>
      <c r="E528" s="192"/>
      <c r="F528" s="193">
        <v>4.2</v>
      </c>
      <c r="G528" s="176"/>
      <c r="H528" s="176"/>
    </row>
    <row r="529" spans="1:9">
      <c r="A529" s="176"/>
      <c r="B529" s="194" t="s">
        <v>67</v>
      </c>
      <c r="C529" s="191">
        <v>1</v>
      </c>
      <c r="D529" s="192">
        <v>4.05</v>
      </c>
      <c r="E529" s="192"/>
      <c r="F529" s="193">
        <v>4.2</v>
      </c>
      <c r="G529" s="176"/>
      <c r="H529" s="176"/>
    </row>
    <row r="530" spans="1:9">
      <c r="A530" s="176"/>
      <c r="B530" s="194" t="s">
        <v>68</v>
      </c>
      <c r="C530" s="191">
        <v>1</v>
      </c>
      <c r="D530" s="192">
        <v>4.05</v>
      </c>
      <c r="E530" s="192"/>
      <c r="F530" s="193">
        <v>4.2</v>
      </c>
      <c r="G530" s="176"/>
      <c r="H530" s="176"/>
    </row>
    <row r="531" spans="1:9">
      <c r="A531" s="176"/>
      <c r="B531" s="194" t="s">
        <v>214</v>
      </c>
      <c r="C531" s="191">
        <v>1</v>
      </c>
      <c r="D531" s="192">
        <v>4.05</v>
      </c>
      <c r="E531" s="192"/>
      <c r="F531" s="193">
        <v>4.2</v>
      </c>
      <c r="G531" s="176"/>
      <c r="H531" s="176"/>
    </row>
    <row r="532" spans="1:9">
      <c r="A532" s="176"/>
      <c r="B532" s="194" t="s">
        <v>215</v>
      </c>
      <c r="C532" s="191">
        <v>1</v>
      </c>
      <c r="D532" s="192">
        <v>4.05</v>
      </c>
      <c r="E532" s="192"/>
      <c r="F532" s="193">
        <v>4.2</v>
      </c>
      <c r="G532" s="176"/>
      <c r="H532" s="176"/>
    </row>
    <row r="533" spans="1:9">
      <c r="A533" s="176"/>
      <c r="B533" s="194" t="s">
        <v>70</v>
      </c>
      <c r="C533" s="191">
        <v>1</v>
      </c>
      <c r="D533" s="192">
        <v>4.05</v>
      </c>
      <c r="E533" s="192"/>
      <c r="F533" s="193">
        <v>4.2</v>
      </c>
      <c r="G533" s="176"/>
      <c r="H533" s="176"/>
    </row>
    <row r="534" spans="1:9">
      <c r="A534" s="176"/>
      <c r="B534" s="194" t="s">
        <v>71</v>
      </c>
      <c r="C534" s="191">
        <v>3</v>
      </c>
      <c r="D534" s="192">
        <v>4.05</v>
      </c>
      <c r="E534" s="192"/>
      <c r="F534" s="193">
        <v>4.2</v>
      </c>
      <c r="G534" s="176"/>
      <c r="H534" s="176"/>
      <c r="I534">
        <f>78-28-3</f>
        <v>47</v>
      </c>
    </row>
    <row r="535" spans="1:9">
      <c r="A535" s="176"/>
      <c r="B535" s="194" t="s">
        <v>72</v>
      </c>
      <c r="C535" s="191">
        <v>1</v>
      </c>
      <c r="D535" s="192">
        <v>2.7</v>
      </c>
      <c r="E535" s="192"/>
      <c r="F535" s="193">
        <v>4.2</v>
      </c>
      <c r="G535" s="176"/>
      <c r="H535" s="176"/>
    </row>
    <row r="536" spans="1:9">
      <c r="A536" s="176"/>
      <c r="B536" s="194" t="s">
        <v>216</v>
      </c>
      <c r="C536" s="191">
        <v>1</v>
      </c>
      <c r="D536" s="192">
        <v>3.7749999999999999</v>
      </c>
      <c r="E536" s="192"/>
      <c r="F536" s="193">
        <v>4.2</v>
      </c>
      <c r="G536" s="176"/>
      <c r="H536" s="176"/>
    </row>
    <row r="537" spans="1:9">
      <c r="A537" s="176"/>
      <c r="B537" s="194" t="s">
        <v>217</v>
      </c>
      <c r="C537" s="191">
        <v>3</v>
      </c>
      <c r="D537" s="192">
        <v>3.1</v>
      </c>
      <c r="E537" s="192"/>
      <c r="F537" s="193">
        <v>4.2</v>
      </c>
      <c r="G537" s="176"/>
      <c r="H537" s="176"/>
    </row>
    <row r="538" spans="1:9">
      <c r="A538" s="176"/>
      <c r="B538" s="194" t="s">
        <v>218</v>
      </c>
      <c r="C538" s="191">
        <v>1</v>
      </c>
      <c r="D538" s="192">
        <v>8.27</v>
      </c>
      <c r="E538" s="192"/>
      <c r="F538" s="193">
        <v>4.2</v>
      </c>
      <c r="G538" s="176"/>
      <c r="H538" s="176"/>
    </row>
    <row r="539" spans="1:9">
      <c r="A539" s="176"/>
      <c r="B539" s="194" t="s">
        <v>219</v>
      </c>
      <c r="C539" s="191">
        <v>1</v>
      </c>
      <c r="D539" s="192">
        <v>4.42</v>
      </c>
      <c r="E539" s="192"/>
      <c r="F539" s="193">
        <v>4.2</v>
      </c>
      <c r="G539" s="176"/>
      <c r="H539" s="176"/>
    </row>
    <row r="540" spans="1:9">
      <c r="A540" s="176"/>
      <c r="B540" s="194" t="s">
        <v>220</v>
      </c>
      <c r="C540" s="191">
        <v>1</v>
      </c>
      <c r="D540" s="192">
        <v>6.8</v>
      </c>
      <c r="E540" s="192"/>
      <c r="F540" s="193">
        <v>4.2</v>
      </c>
      <c r="G540" s="176"/>
      <c r="H540" s="176"/>
    </row>
    <row r="541" spans="1:9">
      <c r="A541" s="176"/>
      <c r="B541" s="194" t="s">
        <v>76</v>
      </c>
      <c r="C541" s="191">
        <v>1</v>
      </c>
      <c r="D541" s="192">
        <v>5.07</v>
      </c>
      <c r="E541" s="192"/>
      <c r="F541" s="193">
        <v>4.2</v>
      </c>
      <c r="G541" s="176"/>
      <c r="H541" s="176"/>
    </row>
    <row r="542" spans="1:9">
      <c r="A542" s="176"/>
      <c r="B542" s="194" t="s">
        <v>76</v>
      </c>
      <c r="C542" s="191">
        <v>1</v>
      </c>
      <c r="D542" s="192">
        <v>2.1</v>
      </c>
      <c r="E542" s="192"/>
      <c r="F542" s="193">
        <v>4.2</v>
      </c>
      <c r="G542" s="176"/>
      <c r="H542" s="176"/>
    </row>
    <row r="543" spans="1:9">
      <c r="A543" s="176"/>
      <c r="B543" s="194" t="s">
        <v>221</v>
      </c>
      <c r="C543" s="191">
        <v>4</v>
      </c>
      <c r="D543" s="192">
        <v>4.5999999999999996</v>
      </c>
      <c r="E543" s="192"/>
      <c r="F543" s="193">
        <v>4.2</v>
      </c>
      <c r="G543" s="176"/>
      <c r="H543" s="176"/>
    </row>
    <row r="544" spans="1:9">
      <c r="A544" s="176"/>
      <c r="B544" s="194" t="s">
        <v>78</v>
      </c>
      <c r="C544" s="191">
        <v>2</v>
      </c>
      <c r="D544" s="192">
        <v>5.0199999999999996</v>
      </c>
      <c r="E544" s="192"/>
      <c r="F544" s="193">
        <v>4.2</v>
      </c>
      <c r="G544" s="176"/>
      <c r="H544" s="176"/>
    </row>
    <row r="545" spans="1:8">
      <c r="A545" s="176"/>
      <c r="B545" s="194" t="s">
        <v>79</v>
      </c>
      <c r="C545" s="191">
        <v>2</v>
      </c>
      <c r="D545" s="192">
        <v>3.57</v>
      </c>
      <c r="E545" s="192"/>
      <c r="F545" s="193">
        <v>4.2</v>
      </c>
      <c r="G545" s="176"/>
      <c r="H545" s="176"/>
    </row>
    <row r="546" spans="1:8">
      <c r="A546" s="176"/>
      <c r="B546" s="194" t="s">
        <v>222</v>
      </c>
      <c r="C546" s="191">
        <v>1</v>
      </c>
      <c r="D546" s="192">
        <v>17.399999999999999</v>
      </c>
      <c r="E546" s="192"/>
      <c r="F546" s="193">
        <v>4.2</v>
      </c>
      <c r="G546" s="176"/>
      <c r="H546" s="176"/>
    </row>
    <row r="547" spans="1:8">
      <c r="A547" s="176"/>
      <c r="B547" s="194" t="s">
        <v>81</v>
      </c>
      <c r="C547" s="191">
        <v>2</v>
      </c>
      <c r="D547" s="195">
        <f>2.06+0.25</f>
        <v>2.31</v>
      </c>
      <c r="E547" s="192"/>
      <c r="F547" s="193">
        <v>4.2</v>
      </c>
      <c r="G547" s="176"/>
      <c r="H547" s="176"/>
    </row>
    <row r="548" spans="1:8">
      <c r="A548" s="176"/>
      <c r="B548" s="194" t="s">
        <v>72</v>
      </c>
      <c r="C548" s="191">
        <v>1</v>
      </c>
      <c r="D548" s="192">
        <v>2.6</v>
      </c>
      <c r="E548" s="192"/>
      <c r="F548" s="193">
        <v>4.2</v>
      </c>
      <c r="G548" s="176"/>
      <c r="H548" s="176"/>
    </row>
    <row r="549" spans="1:8">
      <c r="A549" s="176"/>
      <c r="B549" s="194" t="s">
        <v>38</v>
      </c>
      <c r="C549" s="191">
        <v>1</v>
      </c>
      <c r="D549" s="192">
        <f>2.6+0.82</f>
        <v>3.42</v>
      </c>
      <c r="E549" s="192"/>
      <c r="F549" s="193">
        <v>4.2</v>
      </c>
      <c r="G549" s="176"/>
      <c r="H549" s="176"/>
    </row>
    <row r="550" spans="1:8">
      <c r="A550" s="176"/>
      <c r="B550" s="194" t="s">
        <v>39</v>
      </c>
      <c r="C550" s="191">
        <v>1</v>
      </c>
      <c r="D550" s="192">
        <v>3.6</v>
      </c>
      <c r="E550" s="192"/>
      <c r="F550" s="193">
        <v>4.2</v>
      </c>
      <c r="G550" s="176"/>
      <c r="H550" s="176"/>
    </row>
    <row r="551" spans="1:8">
      <c r="A551" s="176"/>
      <c r="B551" s="194" t="s">
        <v>48</v>
      </c>
      <c r="C551" s="191">
        <v>1</v>
      </c>
      <c r="D551" s="192">
        <v>2.23</v>
      </c>
      <c r="E551" s="192"/>
      <c r="F551" s="193">
        <v>4.2</v>
      </c>
      <c r="G551" s="176"/>
      <c r="H551" s="176"/>
    </row>
    <row r="552" spans="1:8">
      <c r="A552" s="176"/>
      <c r="B552" s="194" t="s">
        <v>223</v>
      </c>
      <c r="C552" s="191">
        <v>1</v>
      </c>
      <c r="D552" s="192">
        <v>6.45</v>
      </c>
      <c r="E552" s="192"/>
      <c r="F552" s="193">
        <v>4.2</v>
      </c>
      <c r="G552" s="176"/>
      <c r="H552" s="176"/>
    </row>
    <row r="553" spans="1:8">
      <c r="A553" s="176"/>
      <c r="B553" s="194" t="s">
        <v>224</v>
      </c>
      <c r="C553" s="191">
        <v>1</v>
      </c>
      <c r="D553" s="192">
        <v>17.399999999999999</v>
      </c>
      <c r="E553" s="192"/>
      <c r="F553" s="193">
        <v>4.2</v>
      </c>
      <c r="G553" s="176"/>
      <c r="H553" s="176"/>
    </row>
    <row r="554" spans="1:8" ht="13">
      <c r="A554" s="176"/>
      <c r="B554" s="70" t="s">
        <v>86</v>
      </c>
      <c r="C554" s="177"/>
      <c r="D554" s="178"/>
      <c r="E554" s="178"/>
      <c r="F554" s="179"/>
      <c r="G554" s="176"/>
      <c r="H554" s="176"/>
    </row>
    <row r="555" spans="1:8">
      <c r="A555" s="176"/>
      <c r="B555" s="194" t="s">
        <v>87</v>
      </c>
      <c r="C555" s="191">
        <v>1</v>
      </c>
      <c r="D555" s="192">
        <v>13.2</v>
      </c>
      <c r="E555" s="192"/>
      <c r="F555" s="193">
        <v>4.2</v>
      </c>
      <c r="G555" s="176"/>
      <c r="H555" s="176"/>
    </row>
    <row r="556" spans="1:8">
      <c r="A556" s="176"/>
      <c r="B556" s="194" t="s">
        <v>88</v>
      </c>
      <c r="C556" s="191">
        <v>1</v>
      </c>
      <c r="D556" s="192">
        <v>8.6999999999999993</v>
      </c>
      <c r="E556" s="192"/>
      <c r="F556" s="193">
        <v>4.2</v>
      </c>
      <c r="G556" s="176"/>
      <c r="H556" s="176"/>
    </row>
    <row r="557" spans="1:8">
      <c r="A557" s="176"/>
      <c r="B557" s="194" t="s">
        <v>89</v>
      </c>
      <c r="C557" s="191">
        <v>2</v>
      </c>
      <c r="D557" s="192">
        <v>9</v>
      </c>
      <c r="E557" s="192"/>
      <c r="F557" s="193">
        <v>4.2</v>
      </c>
      <c r="G557" s="176"/>
      <c r="H557" s="176"/>
    </row>
    <row r="558" spans="1:8">
      <c r="A558" s="176"/>
      <c r="B558" s="194" t="s">
        <v>90</v>
      </c>
      <c r="C558" s="191">
        <v>2</v>
      </c>
      <c r="D558" s="192">
        <v>4.17</v>
      </c>
      <c r="E558" s="192"/>
      <c r="F558" s="193">
        <v>4.2</v>
      </c>
      <c r="G558" s="176"/>
      <c r="H558" s="176"/>
    </row>
    <row r="559" spans="1:8">
      <c r="A559" s="176"/>
      <c r="B559" s="194" t="s">
        <v>91</v>
      </c>
      <c r="C559" s="191">
        <v>2</v>
      </c>
      <c r="D559" s="192">
        <v>12.12</v>
      </c>
      <c r="E559" s="192"/>
      <c r="F559" s="193">
        <v>4.2</v>
      </c>
      <c r="G559" s="176"/>
      <c r="H559" s="176"/>
    </row>
    <row r="560" spans="1:8">
      <c r="A560" s="176"/>
      <c r="B560" s="194" t="s">
        <v>225</v>
      </c>
      <c r="C560" s="191">
        <v>1</v>
      </c>
      <c r="D560" s="192">
        <v>4.7</v>
      </c>
      <c r="E560" s="192"/>
      <c r="F560" s="193">
        <v>4.2</v>
      </c>
      <c r="G560" s="176"/>
      <c r="H560" s="176"/>
    </row>
    <row r="561" spans="1:8">
      <c r="A561" s="176"/>
      <c r="B561" s="194" t="s">
        <v>226</v>
      </c>
      <c r="C561" s="191">
        <v>2</v>
      </c>
      <c r="D561" s="192">
        <v>11.4</v>
      </c>
      <c r="E561" s="192"/>
      <c r="F561" s="193">
        <v>4.2</v>
      </c>
      <c r="G561" s="176"/>
      <c r="H561" s="176"/>
    </row>
    <row r="562" spans="1:8">
      <c r="A562" s="176"/>
      <c r="B562" s="194" t="s">
        <v>227</v>
      </c>
      <c r="C562" s="191">
        <v>4</v>
      </c>
      <c r="D562" s="192">
        <v>11.4</v>
      </c>
      <c r="E562" s="192"/>
      <c r="F562" s="193">
        <v>4.2</v>
      </c>
      <c r="G562" s="176"/>
      <c r="H562" s="176"/>
    </row>
    <row r="563" spans="1:8">
      <c r="A563" s="176"/>
      <c r="B563" s="194" t="s">
        <v>228</v>
      </c>
      <c r="C563" s="191">
        <v>2</v>
      </c>
      <c r="D563" s="192">
        <v>4.3</v>
      </c>
      <c r="E563" s="192"/>
      <c r="F563" s="193">
        <v>4.2</v>
      </c>
      <c r="G563" s="176"/>
      <c r="H563" s="176"/>
    </row>
    <row r="564" spans="1:8">
      <c r="A564" s="176"/>
      <c r="B564" s="194" t="s">
        <v>229</v>
      </c>
      <c r="C564" s="191">
        <v>1</v>
      </c>
      <c r="D564" s="192">
        <v>3.6</v>
      </c>
      <c r="E564" s="192"/>
      <c r="F564" s="193">
        <v>4.2</v>
      </c>
      <c r="G564" s="176"/>
      <c r="H564" s="176"/>
    </row>
    <row r="565" spans="1:8">
      <c r="A565" s="176"/>
      <c r="B565" s="194" t="s">
        <v>230</v>
      </c>
      <c r="C565" s="191">
        <v>2</v>
      </c>
      <c r="D565" s="192">
        <v>6.06</v>
      </c>
      <c r="E565" s="192"/>
      <c r="F565" s="193">
        <v>4.2</v>
      </c>
      <c r="G565" s="176"/>
      <c r="H565" s="176"/>
    </row>
    <row r="566" spans="1:8">
      <c r="A566" s="176"/>
      <c r="B566" s="194" t="s">
        <v>72</v>
      </c>
      <c r="C566" s="191">
        <v>1</v>
      </c>
      <c r="D566" s="192">
        <v>2.1</v>
      </c>
      <c r="E566" s="192"/>
      <c r="F566" s="193">
        <v>4.2</v>
      </c>
      <c r="G566" s="176"/>
      <c r="H566" s="176"/>
    </row>
    <row r="567" spans="1:8">
      <c r="A567" s="176"/>
      <c r="B567" s="194" t="s">
        <v>231</v>
      </c>
      <c r="C567" s="191">
        <v>1</v>
      </c>
      <c r="D567" s="192">
        <f>2.14+0.25</f>
        <v>2.39</v>
      </c>
      <c r="E567" s="192"/>
      <c r="F567" s="193">
        <v>4.2</v>
      </c>
      <c r="G567" s="176"/>
      <c r="H567" s="176"/>
    </row>
    <row r="568" spans="1:8">
      <c r="A568" s="176"/>
      <c r="B568" s="196" t="s">
        <v>96</v>
      </c>
      <c r="C568" s="191">
        <v>1</v>
      </c>
      <c r="D568" s="192">
        <v>11.28</v>
      </c>
      <c r="E568" s="192"/>
      <c r="F568" s="193">
        <v>4.2</v>
      </c>
      <c r="G568" s="176"/>
      <c r="H568" s="176"/>
    </row>
    <row r="569" spans="1:8">
      <c r="A569" s="176"/>
      <c r="B569" s="194" t="s">
        <v>232</v>
      </c>
      <c r="C569" s="191">
        <v>4</v>
      </c>
      <c r="D569" s="192">
        <v>10.94</v>
      </c>
      <c r="E569" s="192"/>
      <c r="F569" s="193">
        <v>4.2</v>
      </c>
      <c r="G569" s="176"/>
      <c r="H569" s="176"/>
    </row>
    <row r="570" spans="1:8">
      <c r="A570" s="176"/>
      <c r="B570" s="194" t="s">
        <v>233</v>
      </c>
      <c r="C570" s="191">
        <v>2</v>
      </c>
      <c r="D570" s="192">
        <v>11.4</v>
      </c>
      <c r="E570" s="192"/>
      <c r="F570" s="193">
        <v>4.2</v>
      </c>
      <c r="G570" s="176"/>
      <c r="H570" s="176"/>
    </row>
    <row r="571" spans="1:8">
      <c r="A571" s="176"/>
      <c r="B571" s="176"/>
      <c r="C571" s="177"/>
      <c r="D571" s="178"/>
      <c r="E571" s="178"/>
      <c r="F571" s="179"/>
      <c r="G571" s="176"/>
      <c r="H571" s="176"/>
    </row>
    <row r="572" spans="1:8" ht="13">
      <c r="A572" s="176"/>
      <c r="B572" s="70" t="s">
        <v>100</v>
      </c>
      <c r="C572" s="177"/>
      <c r="D572" s="178"/>
      <c r="E572" s="178"/>
      <c r="F572" s="179"/>
      <c r="G572" s="176"/>
      <c r="H572" s="176"/>
    </row>
    <row r="573" spans="1:8">
      <c r="A573" s="176"/>
      <c r="B573" s="71" t="s">
        <v>101</v>
      </c>
      <c r="C573" s="177">
        <v>-4</v>
      </c>
      <c r="D573" s="178">
        <v>1.2</v>
      </c>
      <c r="E573" s="178"/>
      <c r="F573" s="178">
        <v>2.4</v>
      </c>
      <c r="G573" s="176"/>
      <c r="H573" s="176"/>
    </row>
    <row r="574" spans="1:8">
      <c r="A574" s="176"/>
      <c r="B574" s="71" t="s">
        <v>29</v>
      </c>
      <c r="C574" s="177">
        <v>-2</v>
      </c>
      <c r="D574" s="178">
        <v>1</v>
      </c>
      <c r="E574" s="178"/>
      <c r="F574" s="178">
        <v>2.4</v>
      </c>
      <c r="G574" s="176"/>
      <c r="H574" s="176"/>
    </row>
    <row r="575" spans="1:8">
      <c r="A575" s="176"/>
      <c r="B575" s="71" t="s">
        <v>102</v>
      </c>
      <c r="C575" s="177">
        <v>-8</v>
      </c>
      <c r="D575" s="178">
        <v>2</v>
      </c>
      <c r="E575" s="178"/>
      <c r="F575" s="178">
        <v>2.4</v>
      </c>
      <c r="G575" s="176"/>
      <c r="H575" s="176"/>
    </row>
    <row r="576" spans="1:8">
      <c r="A576" s="176"/>
      <c r="B576" s="71" t="s">
        <v>103</v>
      </c>
      <c r="C576" s="177">
        <v>-3</v>
      </c>
      <c r="D576" s="178">
        <v>1.2</v>
      </c>
      <c r="E576" s="178"/>
      <c r="F576" s="178">
        <v>2.4</v>
      </c>
      <c r="G576" s="176"/>
      <c r="H576" s="176"/>
    </row>
    <row r="577" spans="1:8">
      <c r="A577" s="176"/>
      <c r="B577" s="71" t="s">
        <v>104</v>
      </c>
      <c r="C577" s="177">
        <v>-15</v>
      </c>
      <c r="D577" s="178">
        <v>2.8</v>
      </c>
      <c r="E577" s="178"/>
      <c r="F577" s="178">
        <v>3.3</v>
      </c>
      <c r="G577" s="176"/>
      <c r="H577" s="176"/>
    </row>
    <row r="578" spans="1:8">
      <c r="A578" s="176"/>
      <c r="B578" s="71" t="s">
        <v>105</v>
      </c>
      <c r="C578" s="177">
        <v>-1</v>
      </c>
      <c r="D578" s="178">
        <v>4.3</v>
      </c>
      <c r="E578" s="178"/>
      <c r="F578" s="178">
        <v>3.3</v>
      </c>
      <c r="G578" s="176"/>
      <c r="H578" s="176"/>
    </row>
    <row r="579" spans="1:8">
      <c r="A579" s="176"/>
      <c r="B579" s="71" t="s">
        <v>106</v>
      </c>
      <c r="C579" s="29" t="s">
        <v>107</v>
      </c>
      <c r="D579" s="178">
        <v>4.05</v>
      </c>
      <c r="E579" s="178"/>
      <c r="F579" s="178">
        <v>3.3</v>
      </c>
      <c r="G579" s="176"/>
      <c r="H579" s="176"/>
    </row>
    <row r="580" spans="1:8">
      <c r="A580" s="176"/>
      <c r="B580" s="71" t="s">
        <v>108</v>
      </c>
      <c r="C580" s="177">
        <v>-2</v>
      </c>
      <c r="D580" s="178">
        <v>0.8</v>
      </c>
      <c r="E580" s="178"/>
      <c r="F580" s="178">
        <v>2.4</v>
      </c>
      <c r="G580" s="176"/>
      <c r="H580" s="176"/>
    </row>
    <row r="581" spans="1:8">
      <c r="A581" s="176"/>
      <c r="B581" s="71" t="s">
        <v>109</v>
      </c>
      <c r="C581" s="29" t="s">
        <v>107</v>
      </c>
      <c r="D581" s="178">
        <v>7.97</v>
      </c>
      <c r="E581" s="178"/>
      <c r="F581" s="178">
        <v>3.3</v>
      </c>
      <c r="G581" s="176"/>
      <c r="H581" s="176"/>
    </row>
    <row r="582" spans="1:8">
      <c r="A582" s="176"/>
      <c r="B582" s="71" t="s">
        <v>110</v>
      </c>
      <c r="C582" s="29" t="s">
        <v>107</v>
      </c>
      <c r="D582" s="178">
        <v>6.6</v>
      </c>
      <c r="E582" s="178"/>
      <c r="F582" s="178">
        <v>3.3</v>
      </c>
      <c r="G582" s="176"/>
      <c r="H582" s="176"/>
    </row>
    <row r="583" spans="1:8">
      <c r="A583" s="176"/>
      <c r="B583" s="71" t="s">
        <v>111</v>
      </c>
      <c r="C583" s="29" t="s">
        <v>107</v>
      </c>
      <c r="D583" s="178">
        <v>6.44</v>
      </c>
      <c r="E583" s="178"/>
      <c r="F583" s="178">
        <v>3.3</v>
      </c>
      <c r="G583" s="176"/>
      <c r="H583" s="176"/>
    </row>
    <row r="584" spans="1:8">
      <c r="A584" s="176"/>
      <c r="B584" s="71" t="s">
        <v>112</v>
      </c>
      <c r="C584" s="29" t="s">
        <v>107</v>
      </c>
      <c r="D584" s="178">
        <v>4.2</v>
      </c>
      <c r="E584" s="178"/>
      <c r="F584" s="178">
        <v>3.3</v>
      </c>
      <c r="G584" s="176"/>
      <c r="H584" s="176"/>
    </row>
    <row r="585" spans="1:8">
      <c r="A585" s="176"/>
      <c r="B585" s="71" t="s">
        <v>113</v>
      </c>
      <c r="C585" s="29">
        <v>-1</v>
      </c>
      <c r="D585" s="178">
        <v>2.9</v>
      </c>
      <c r="E585" s="178"/>
      <c r="F585" s="178">
        <v>3.3</v>
      </c>
      <c r="G585" s="176"/>
      <c r="H585" s="176"/>
    </row>
    <row r="586" spans="1:8">
      <c r="A586" s="176"/>
      <c r="B586" s="71" t="s">
        <v>114</v>
      </c>
      <c r="C586" s="29" t="s">
        <v>107</v>
      </c>
      <c r="D586" s="178">
        <v>4</v>
      </c>
      <c r="E586" s="178"/>
      <c r="F586" s="178">
        <v>3.3</v>
      </c>
      <c r="G586" s="176"/>
      <c r="H586" s="176"/>
    </row>
    <row r="587" spans="1:8">
      <c r="A587" s="176"/>
      <c r="B587" s="71" t="s">
        <v>115</v>
      </c>
      <c r="C587" s="29">
        <v>-1</v>
      </c>
      <c r="D587" s="178">
        <v>6.06</v>
      </c>
      <c r="E587" s="178"/>
      <c r="F587" s="178">
        <v>3.3</v>
      </c>
      <c r="G587" s="176"/>
      <c r="H587" s="176"/>
    </row>
    <row r="588" spans="1:8">
      <c r="A588" s="176"/>
      <c r="B588" s="71" t="s">
        <v>116</v>
      </c>
      <c r="C588" s="177">
        <v>-1</v>
      </c>
      <c r="D588" s="178">
        <v>1.6</v>
      </c>
      <c r="E588" s="178"/>
      <c r="F588" s="178">
        <v>0.9</v>
      </c>
      <c r="G588" s="176"/>
      <c r="H588" s="176"/>
    </row>
    <row r="589" spans="1:8">
      <c r="A589" s="176"/>
      <c r="B589" s="71" t="s">
        <v>117</v>
      </c>
      <c r="C589" s="177">
        <v>-1</v>
      </c>
      <c r="D589" s="178">
        <v>2.6</v>
      </c>
      <c r="E589" s="178"/>
      <c r="F589" s="178">
        <v>0.9</v>
      </c>
      <c r="G589" s="176"/>
      <c r="H589" s="176"/>
    </row>
    <row r="590" spans="1:8">
      <c r="A590" s="176"/>
      <c r="B590" s="71" t="s">
        <v>118</v>
      </c>
      <c r="C590" s="29" t="s">
        <v>107</v>
      </c>
      <c r="D590" s="178">
        <v>1.45</v>
      </c>
      <c r="E590" s="178"/>
      <c r="F590" s="178">
        <v>0.9</v>
      </c>
      <c r="G590" s="176"/>
      <c r="H590" s="176"/>
    </row>
    <row r="591" spans="1:8">
      <c r="A591" s="176"/>
      <c r="B591" s="71" t="s">
        <v>119</v>
      </c>
      <c r="C591" s="29" t="s">
        <v>107</v>
      </c>
      <c r="D591" s="178">
        <v>3.25</v>
      </c>
      <c r="E591" s="178"/>
      <c r="F591" s="178">
        <v>0.9</v>
      </c>
      <c r="G591" s="176"/>
      <c r="H591" s="176"/>
    </row>
    <row r="592" spans="1:8">
      <c r="A592" s="176"/>
      <c r="B592" s="71" t="s">
        <v>120</v>
      </c>
      <c r="C592" s="177">
        <v>-6</v>
      </c>
      <c r="D592" s="178">
        <v>3.74</v>
      </c>
      <c r="E592" s="178"/>
      <c r="F592" s="178">
        <v>3.3</v>
      </c>
      <c r="G592" s="176"/>
      <c r="H592" s="176"/>
    </row>
    <row r="593" spans="1:8">
      <c r="A593" s="176"/>
      <c r="B593" s="71" t="s">
        <v>121</v>
      </c>
      <c r="C593" s="29">
        <v>-7</v>
      </c>
      <c r="D593" s="178">
        <v>3.1</v>
      </c>
      <c r="E593" s="178"/>
      <c r="F593" s="178">
        <v>1.5</v>
      </c>
      <c r="G593" s="176"/>
      <c r="H593" s="176"/>
    </row>
    <row r="594" spans="1:8">
      <c r="A594" s="176"/>
      <c r="B594" s="71" t="s">
        <v>122</v>
      </c>
      <c r="C594" s="29" t="s">
        <v>107</v>
      </c>
      <c r="D594" s="178">
        <v>4.05</v>
      </c>
      <c r="E594" s="178"/>
      <c r="F594" s="178">
        <v>3.3</v>
      </c>
      <c r="G594" s="176"/>
      <c r="H594" s="176"/>
    </row>
    <row r="595" spans="1:8">
      <c r="A595" s="176"/>
      <c r="B595" s="71" t="s">
        <v>123</v>
      </c>
      <c r="C595" s="29">
        <v>-1</v>
      </c>
      <c r="D595" s="178">
        <v>4.05</v>
      </c>
      <c r="E595" s="178"/>
      <c r="F595" s="178">
        <v>2.4</v>
      </c>
      <c r="G595" s="176"/>
      <c r="H595" s="176"/>
    </row>
    <row r="596" spans="1:8">
      <c r="A596" s="176"/>
      <c r="B596" s="71" t="s">
        <v>124</v>
      </c>
      <c r="C596" s="177">
        <v>-17</v>
      </c>
      <c r="D596" s="178">
        <v>2</v>
      </c>
      <c r="E596" s="178"/>
      <c r="F596" s="178">
        <v>3</v>
      </c>
      <c r="G596" s="176"/>
      <c r="H596" s="176"/>
    </row>
    <row r="597" spans="1:8">
      <c r="A597" s="176"/>
      <c r="B597" s="71" t="s">
        <v>125</v>
      </c>
      <c r="C597" s="177">
        <v>-2</v>
      </c>
      <c r="D597" s="178">
        <v>0.7</v>
      </c>
      <c r="E597" s="178"/>
      <c r="F597" s="178">
        <v>3</v>
      </c>
      <c r="G597" s="176"/>
      <c r="H597" s="176"/>
    </row>
    <row r="598" spans="1:8">
      <c r="A598" s="176"/>
      <c r="B598" s="71" t="s">
        <v>126</v>
      </c>
      <c r="C598" s="29" t="s">
        <v>107</v>
      </c>
      <c r="D598" s="178">
        <v>3.9</v>
      </c>
      <c r="E598" s="178"/>
      <c r="F598" s="178">
        <v>3.3</v>
      </c>
      <c r="G598" s="176"/>
      <c r="H598" s="176"/>
    </row>
    <row r="599" spans="1:8">
      <c r="A599" s="176"/>
      <c r="B599" s="71" t="s">
        <v>127</v>
      </c>
      <c r="C599" s="177">
        <v>-5</v>
      </c>
      <c r="D599" s="178">
        <v>4.2</v>
      </c>
      <c r="E599" s="178"/>
      <c r="F599" s="178">
        <v>2.7</v>
      </c>
      <c r="G599" s="176"/>
      <c r="H599" s="176"/>
    </row>
    <row r="600" spans="1:8">
      <c r="A600" s="176"/>
      <c r="B600" s="71" t="s">
        <v>128</v>
      </c>
      <c r="C600" s="29" t="s">
        <v>107</v>
      </c>
      <c r="D600" s="178">
        <v>1.2</v>
      </c>
      <c r="E600" s="178"/>
      <c r="F600" s="178">
        <v>3.3</v>
      </c>
      <c r="G600" s="176"/>
      <c r="H600" s="176"/>
    </row>
    <row r="601" spans="1:8">
      <c r="A601" s="176"/>
      <c r="B601" s="71" t="s">
        <v>129</v>
      </c>
      <c r="C601" s="29" t="s">
        <v>107</v>
      </c>
      <c r="D601" s="178">
        <v>3</v>
      </c>
      <c r="E601" s="178"/>
      <c r="F601" s="178">
        <v>3.3</v>
      </c>
      <c r="G601" s="176"/>
      <c r="H601" s="176"/>
    </row>
    <row r="602" spans="1:8">
      <c r="A602" s="176"/>
      <c r="B602" s="71" t="s">
        <v>130</v>
      </c>
      <c r="C602" s="29" t="s">
        <v>107</v>
      </c>
      <c r="D602" s="178">
        <v>1.5</v>
      </c>
      <c r="E602" s="178"/>
      <c r="F602" s="178">
        <v>3</v>
      </c>
      <c r="G602" s="176"/>
      <c r="H602" s="176"/>
    </row>
    <row r="603" spans="1:8">
      <c r="A603" s="176"/>
      <c r="B603" s="71" t="s">
        <v>131</v>
      </c>
      <c r="C603" s="29" t="s">
        <v>107</v>
      </c>
      <c r="D603" s="178">
        <v>1.5</v>
      </c>
      <c r="E603" s="178"/>
      <c r="F603" s="178">
        <v>1.5</v>
      </c>
      <c r="G603" s="176"/>
      <c r="H603" s="176"/>
    </row>
    <row r="604" spans="1:8">
      <c r="A604" s="176"/>
      <c r="B604" s="71" t="s">
        <v>132</v>
      </c>
      <c r="C604" s="29" t="s">
        <v>107</v>
      </c>
      <c r="D604" s="178">
        <v>0.6</v>
      </c>
      <c r="E604" s="178"/>
      <c r="F604" s="178">
        <v>1.8</v>
      </c>
      <c r="G604" s="176"/>
      <c r="H604" s="176"/>
    </row>
    <row r="605" spans="1:8">
      <c r="A605" s="176"/>
      <c r="B605" s="71" t="s">
        <v>133</v>
      </c>
      <c r="C605" s="29" t="s">
        <v>107</v>
      </c>
      <c r="D605" s="178">
        <v>0.9</v>
      </c>
      <c r="E605" s="178"/>
      <c r="F605" s="178">
        <v>1.5</v>
      </c>
      <c r="G605" s="176"/>
      <c r="H605" s="176"/>
    </row>
    <row r="606" spans="1:8">
      <c r="A606" s="176"/>
      <c r="B606" s="71" t="s">
        <v>134</v>
      </c>
      <c r="C606" s="29" t="s">
        <v>107</v>
      </c>
      <c r="D606" s="178">
        <v>0.85</v>
      </c>
      <c r="E606" s="178"/>
      <c r="F606" s="178">
        <v>1.8</v>
      </c>
      <c r="G606" s="176"/>
      <c r="H606" s="176"/>
    </row>
    <row r="607" spans="1:8">
      <c r="A607" s="176"/>
      <c r="B607" s="71" t="s">
        <v>135</v>
      </c>
      <c r="C607" s="29" t="s">
        <v>107</v>
      </c>
      <c r="D607" s="178">
        <v>0.89</v>
      </c>
      <c r="E607" s="178"/>
      <c r="F607" s="178">
        <v>1.8</v>
      </c>
      <c r="G607" s="176"/>
      <c r="H607" s="176"/>
    </row>
    <row r="608" spans="1:8">
      <c r="A608" s="176"/>
      <c r="B608" s="71" t="s">
        <v>136</v>
      </c>
      <c r="C608" s="29" t="s">
        <v>107</v>
      </c>
      <c r="D608" s="178">
        <v>0.9</v>
      </c>
      <c r="E608" s="178"/>
      <c r="F608" s="179">
        <v>2.1</v>
      </c>
      <c r="G608" s="176"/>
      <c r="H608" s="176"/>
    </row>
    <row r="609" spans="1:10">
      <c r="A609" s="176"/>
      <c r="B609" s="176"/>
      <c r="C609" s="177"/>
      <c r="D609" s="178"/>
      <c r="E609" s="178"/>
      <c r="F609" s="179"/>
      <c r="G609" s="176"/>
      <c r="H609" s="176"/>
    </row>
    <row r="610" spans="1:10" ht="13">
      <c r="A610" s="176"/>
      <c r="B610" s="70" t="s">
        <v>212</v>
      </c>
      <c r="C610" s="177"/>
      <c r="D610" s="178"/>
      <c r="E610" s="178"/>
      <c r="F610" s="179"/>
      <c r="G610" s="176"/>
      <c r="H610" s="176"/>
    </row>
    <row r="611" spans="1:10" ht="13">
      <c r="A611" s="176"/>
      <c r="B611" s="70" t="s">
        <v>137</v>
      </c>
      <c r="C611" s="177"/>
      <c r="D611" s="178"/>
      <c r="E611" s="178"/>
      <c r="F611" s="179"/>
      <c r="G611" s="176"/>
      <c r="H611" s="176"/>
    </row>
    <row r="612" spans="1:10">
      <c r="A612" s="176"/>
      <c r="B612" s="71" t="s">
        <v>101</v>
      </c>
      <c r="C612" s="177">
        <v>2</v>
      </c>
      <c r="D612" s="185">
        <v>-4</v>
      </c>
      <c r="E612" s="178">
        <v>1.8</v>
      </c>
      <c r="F612" s="178">
        <v>0.3</v>
      </c>
      <c r="G612" s="176"/>
      <c r="H612" s="176"/>
      <c r="J612" s="186"/>
    </row>
    <row r="613" spans="1:10">
      <c r="A613" s="176"/>
      <c r="B613" s="71" t="s">
        <v>29</v>
      </c>
      <c r="C613" s="177">
        <v>2</v>
      </c>
      <c r="D613" s="185">
        <v>-2</v>
      </c>
      <c r="E613" s="178">
        <v>1.6</v>
      </c>
      <c r="F613" s="178">
        <v>0.3</v>
      </c>
      <c r="G613" s="176"/>
      <c r="H613" s="176"/>
      <c r="J613" s="186"/>
    </row>
    <row r="614" spans="1:10">
      <c r="A614" s="176"/>
      <c r="B614" s="71" t="s">
        <v>102</v>
      </c>
      <c r="C614" s="177">
        <v>2</v>
      </c>
      <c r="D614" s="185">
        <v>-8</v>
      </c>
      <c r="E614" s="178">
        <v>2.6</v>
      </c>
      <c r="F614" s="178">
        <v>0.3</v>
      </c>
      <c r="G614" s="176"/>
      <c r="H614" s="176"/>
      <c r="J614" s="186"/>
    </row>
    <row r="615" spans="1:10">
      <c r="A615" s="176"/>
      <c r="B615" s="71" t="s">
        <v>103</v>
      </c>
      <c r="C615" s="177">
        <v>2</v>
      </c>
      <c r="D615" s="185">
        <v>-3</v>
      </c>
      <c r="E615" s="178">
        <v>1.8</v>
      </c>
      <c r="F615" s="178">
        <v>0.3</v>
      </c>
      <c r="G615" s="176"/>
      <c r="H615" s="176"/>
      <c r="J615" s="186"/>
    </row>
    <row r="616" spans="1:10">
      <c r="A616" s="176"/>
      <c r="B616" s="71" t="s">
        <v>104</v>
      </c>
      <c r="C616" s="177">
        <v>2</v>
      </c>
      <c r="D616" s="185">
        <v>-15</v>
      </c>
      <c r="E616" s="178">
        <v>3.4</v>
      </c>
      <c r="F616" s="178">
        <v>0.3</v>
      </c>
      <c r="G616" s="176"/>
      <c r="H616" s="176"/>
      <c r="J616" s="186"/>
    </row>
    <row r="617" spans="1:10">
      <c r="A617" s="176"/>
      <c r="B617" s="71" t="s">
        <v>105</v>
      </c>
      <c r="C617" s="177">
        <v>2</v>
      </c>
      <c r="D617" s="185">
        <v>-1</v>
      </c>
      <c r="E617" s="178">
        <v>4.9000000000000004</v>
      </c>
      <c r="F617" s="178">
        <v>0.3</v>
      </c>
      <c r="G617" s="176"/>
      <c r="H617" s="176"/>
      <c r="J617" s="186"/>
    </row>
    <row r="618" spans="1:10">
      <c r="A618" s="176"/>
      <c r="B618" s="71" t="s">
        <v>106</v>
      </c>
      <c r="C618" s="177"/>
      <c r="D618" s="185" t="s">
        <v>107</v>
      </c>
      <c r="E618" s="178">
        <v>4.6500000000000004</v>
      </c>
      <c r="F618" s="178">
        <v>0.3</v>
      </c>
      <c r="G618" s="176"/>
      <c r="H618" s="176"/>
    </row>
    <row r="619" spans="1:10">
      <c r="A619" s="176"/>
      <c r="B619" s="71" t="s">
        <v>108</v>
      </c>
      <c r="C619" s="177">
        <v>2</v>
      </c>
      <c r="D619" s="185">
        <v>-2</v>
      </c>
      <c r="E619" s="178">
        <v>1.4</v>
      </c>
      <c r="F619" s="178">
        <v>0.3</v>
      </c>
      <c r="G619" s="176"/>
      <c r="H619" s="176"/>
      <c r="J619" s="186"/>
    </row>
    <row r="620" spans="1:10">
      <c r="A620" s="176"/>
      <c r="B620" s="71" t="s">
        <v>109</v>
      </c>
      <c r="C620" s="177">
        <v>2</v>
      </c>
      <c r="D620" s="185" t="s">
        <v>107</v>
      </c>
      <c r="E620" s="178">
        <v>8.57</v>
      </c>
      <c r="F620" s="178">
        <v>0.3</v>
      </c>
      <c r="G620" s="176"/>
      <c r="H620" s="176"/>
      <c r="J620" s="186"/>
    </row>
    <row r="621" spans="1:10">
      <c r="A621" s="176"/>
      <c r="B621" s="71" t="s">
        <v>110</v>
      </c>
      <c r="C621" s="177">
        <v>2</v>
      </c>
      <c r="D621" s="185" t="s">
        <v>107</v>
      </c>
      <c r="E621" s="178">
        <v>7.2</v>
      </c>
      <c r="F621" s="178">
        <v>0.3</v>
      </c>
      <c r="G621" s="176"/>
      <c r="H621" s="176"/>
      <c r="J621" s="186"/>
    </row>
    <row r="622" spans="1:10">
      <c r="A622" s="176"/>
      <c r="B622" s="71" t="s">
        <v>111</v>
      </c>
      <c r="C622" s="177"/>
      <c r="D622" s="185" t="s">
        <v>107</v>
      </c>
      <c r="E622" s="178">
        <v>7.04</v>
      </c>
      <c r="F622" s="178">
        <v>0.3</v>
      </c>
      <c r="G622" s="176"/>
      <c r="H622" s="176"/>
      <c r="J622" s="186"/>
    </row>
    <row r="623" spans="1:10">
      <c r="A623" s="176"/>
      <c r="B623" s="71" t="s">
        <v>112</v>
      </c>
      <c r="C623" s="177">
        <v>2</v>
      </c>
      <c r="D623" s="185" t="s">
        <v>107</v>
      </c>
      <c r="E623" s="178">
        <v>4.8</v>
      </c>
      <c r="F623" s="178">
        <v>0.3</v>
      </c>
      <c r="G623" s="176"/>
      <c r="H623" s="176"/>
      <c r="J623" s="186"/>
    </row>
    <row r="624" spans="1:10">
      <c r="A624" s="176"/>
      <c r="B624" s="71" t="s">
        <v>113</v>
      </c>
      <c r="C624" s="177">
        <v>2</v>
      </c>
      <c r="D624" s="185">
        <v>-1</v>
      </c>
      <c r="E624" s="178">
        <v>3.5</v>
      </c>
      <c r="F624" s="178">
        <v>0.3</v>
      </c>
      <c r="G624" s="176"/>
      <c r="H624" s="176"/>
      <c r="J624" s="186"/>
    </row>
    <row r="625" spans="1:10">
      <c r="A625" s="176"/>
      <c r="B625" s="71" t="s">
        <v>114</v>
      </c>
      <c r="C625" s="177">
        <v>2</v>
      </c>
      <c r="D625" s="185" t="s">
        <v>107</v>
      </c>
      <c r="E625" s="178">
        <v>4.5999999999999996</v>
      </c>
      <c r="F625" s="178">
        <v>0.3</v>
      </c>
      <c r="G625" s="176"/>
      <c r="H625" s="176"/>
      <c r="J625" s="186"/>
    </row>
    <row r="626" spans="1:10">
      <c r="A626" s="176"/>
      <c r="B626" s="71" t="s">
        <v>115</v>
      </c>
      <c r="C626" s="177">
        <v>2</v>
      </c>
      <c r="D626" s="185">
        <v>-1</v>
      </c>
      <c r="E626" s="178">
        <v>6.66</v>
      </c>
      <c r="F626" s="178">
        <v>0.3</v>
      </c>
      <c r="G626" s="176"/>
      <c r="H626" s="176"/>
      <c r="J626" s="186"/>
    </row>
    <row r="627" spans="1:10">
      <c r="A627" s="176"/>
      <c r="B627" s="71" t="s">
        <v>116</v>
      </c>
      <c r="C627" s="177">
        <v>2</v>
      </c>
      <c r="D627" s="185">
        <v>-1</v>
      </c>
      <c r="E627" s="178">
        <v>2.2000000000000002</v>
      </c>
      <c r="F627" s="178">
        <v>0.3</v>
      </c>
      <c r="G627" s="176"/>
      <c r="H627" s="176"/>
      <c r="J627" s="186"/>
    </row>
    <row r="628" spans="1:10">
      <c r="A628" s="176"/>
      <c r="B628" s="71" t="s">
        <v>117</v>
      </c>
      <c r="C628" s="177">
        <v>2</v>
      </c>
      <c r="D628" s="185">
        <v>-1</v>
      </c>
      <c r="E628" s="178">
        <v>3.2</v>
      </c>
      <c r="F628" s="178">
        <v>0.3</v>
      </c>
      <c r="G628" s="176"/>
      <c r="H628" s="176"/>
      <c r="J628" s="186"/>
    </row>
    <row r="629" spans="1:10">
      <c r="A629" s="176"/>
      <c r="B629" s="71" t="s">
        <v>118</v>
      </c>
      <c r="C629" s="177">
        <v>2</v>
      </c>
      <c r="D629" s="185">
        <v>-2</v>
      </c>
      <c r="E629" s="178">
        <v>2.0499999999999998</v>
      </c>
      <c r="F629" s="178">
        <v>0.3</v>
      </c>
      <c r="G629" s="176"/>
      <c r="H629" s="176"/>
      <c r="J629" s="186"/>
    </row>
    <row r="630" spans="1:10">
      <c r="A630" s="176"/>
      <c r="B630" s="71" t="s">
        <v>119</v>
      </c>
      <c r="C630" s="177">
        <v>2</v>
      </c>
      <c r="D630" s="185" t="s">
        <v>107</v>
      </c>
      <c r="E630" s="178">
        <v>3.85</v>
      </c>
      <c r="F630" s="178">
        <v>0.3</v>
      </c>
      <c r="G630" s="176"/>
      <c r="H630" s="176"/>
      <c r="J630" s="186"/>
    </row>
    <row r="631" spans="1:10">
      <c r="A631" s="176"/>
      <c r="B631" s="71" t="s">
        <v>120</v>
      </c>
      <c r="C631" s="177">
        <v>2</v>
      </c>
      <c r="D631" s="185">
        <v>-6</v>
      </c>
      <c r="E631" s="178">
        <v>4.34</v>
      </c>
      <c r="F631" s="178">
        <v>0.3</v>
      </c>
      <c r="G631" s="176"/>
      <c r="H631" s="176"/>
      <c r="J631" s="186"/>
    </row>
    <row r="632" spans="1:10">
      <c r="A632" s="176"/>
      <c r="B632" s="71" t="s">
        <v>121</v>
      </c>
      <c r="C632" s="177">
        <v>2</v>
      </c>
      <c r="D632" s="185">
        <v>-7</v>
      </c>
      <c r="E632" s="178">
        <v>3.7</v>
      </c>
      <c r="F632" s="178">
        <v>0.3</v>
      </c>
      <c r="G632" s="176"/>
      <c r="H632" s="176"/>
      <c r="J632" s="186"/>
    </row>
    <row r="633" spans="1:10">
      <c r="A633" s="176"/>
      <c r="B633" s="71" t="s">
        <v>122</v>
      </c>
      <c r="C633" s="177">
        <v>2</v>
      </c>
      <c r="D633" s="185" t="s">
        <v>107</v>
      </c>
      <c r="E633" s="178">
        <v>4.6500000000000004</v>
      </c>
      <c r="F633" s="178">
        <v>0.3</v>
      </c>
      <c r="G633" s="176"/>
      <c r="H633" s="176"/>
      <c r="J633" s="186"/>
    </row>
    <row r="634" spans="1:10">
      <c r="A634" s="176"/>
      <c r="B634" s="71" t="s">
        <v>123</v>
      </c>
      <c r="C634" s="177">
        <v>2</v>
      </c>
      <c r="D634" s="185">
        <v>-1</v>
      </c>
      <c r="E634" s="178">
        <v>4.6500000000000004</v>
      </c>
      <c r="F634" s="178">
        <v>0.3</v>
      </c>
      <c r="G634" s="176"/>
      <c r="H634" s="176"/>
      <c r="J634" s="186"/>
    </row>
    <row r="635" spans="1:10">
      <c r="A635" s="176"/>
      <c r="B635" s="71" t="s">
        <v>124</v>
      </c>
      <c r="C635" s="177">
        <v>2</v>
      </c>
      <c r="D635" s="185">
        <v>-17</v>
      </c>
      <c r="E635" s="178">
        <v>2.6</v>
      </c>
      <c r="F635" s="178">
        <v>0.3</v>
      </c>
      <c r="G635" s="176"/>
      <c r="H635" s="176"/>
      <c r="J635" s="186"/>
    </row>
    <row r="636" spans="1:10">
      <c r="A636" s="176"/>
      <c r="B636" s="71" t="s">
        <v>125</v>
      </c>
      <c r="C636" s="177">
        <v>2</v>
      </c>
      <c r="D636" s="185">
        <v>-2</v>
      </c>
      <c r="E636" s="178">
        <v>1.3</v>
      </c>
      <c r="F636" s="178">
        <v>0.3</v>
      </c>
      <c r="G636" s="176"/>
      <c r="H636" s="176"/>
      <c r="J636" s="186"/>
    </row>
    <row r="637" spans="1:10">
      <c r="A637" s="176"/>
      <c r="B637" s="71" t="s">
        <v>126</v>
      </c>
      <c r="C637" s="177">
        <v>2</v>
      </c>
      <c r="D637" s="185" t="s">
        <v>107</v>
      </c>
      <c r="E637" s="178">
        <v>4.5</v>
      </c>
      <c r="F637" s="178">
        <v>0.3</v>
      </c>
      <c r="G637" s="176"/>
      <c r="H637" s="176"/>
      <c r="J637" s="186"/>
    </row>
    <row r="638" spans="1:10">
      <c r="A638" s="176"/>
      <c r="B638" s="71" t="s">
        <v>127</v>
      </c>
      <c r="C638" s="177">
        <v>2</v>
      </c>
      <c r="D638" s="185">
        <v>-5</v>
      </c>
      <c r="E638" s="178">
        <v>4.8</v>
      </c>
      <c r="F638" s="178">
        <v>0.3</v>
      </c>
      <c r="G638" s="176"/>
      <c r="H638" s="176"/>
      <c r="J638" s="186"/>
    </row>
    <row r="639" spans="1:10">
      <c r="A639" s="176"/>
      <c r="B639" s="71" t="s">
        <v>128</v>
      </c>
      <c r="C639" s="177">
        <v>2</v>
      </c>
      <c r="D639" s="185" t="s">
        <v>107</v>
      </c>
      <c r="E639" s="178">
        <v>1.8</v>
      </c>
      <c r="F639" s="178">
        <v>0.3</v>
      </c>
      <c r="G639" s="176"/>
      <c r="H639" s="176"/>
      <c r="J639" s="186"/>
    </row>
    <row r="640" spans="1:10">
      <c r="A640" s="176"/>
      <c r="B640" s="71" t="s">
        <v>129</v>
      </c>
      <c r="C640" s="177">
        <v>2</v>
      </c>
      <c r="D640" s="185" t="s">
        <v>107</v>
      </c>
      <c r="E640" s="178">
        <v>3.6</v>
      </c>
      <c r="F640" s="178">
        <v>0.3</v>
      </c>
      <c r="G640" s="176"/>
      <c r="H640" s="176"/>
      <c r="J640" s="186"/>
    </row>
    <row r="641" spans="1:10">
      <c r="A641" s="176"/>
      <c r="B641" s="71" t="s">
        <v>130</v>
      </c>
      <c r="C641" s="177">
        <v>2</v>
      </c>
      <c r="D641" s="185" t="s">
        <v>107</v>
      </c>
      <c r="E641" s="178">
        <v>2.1</v>
      </c>
      <c r="F641" s="178">
        <v>0.3</v>
      </c>
      <c r="G641" s="176"/>
      <c r="H641" s="176"/>
      <c r="J641" s="186"/>
    </row>
    <row r="642" spans="1:10">
      <c r="A642" s="176"/>
      <c r="B642" s="71" t="s">
        <v>131</v>
      </c>
      <c r="C642" s="177">
        <v>2</v>
      </c>
      <c r="D642" s="185" t="s">
        <v>107</v>
      </c>
      <c r="E642" s="178">
        <v>2.1</v>
      </c>
      <c r="F642" s="178">
        <v>0.3</v>
      </c>
      <c r="G642" s="176"/>
      <c r="H642" s="176"/>
      <c r="J642" s="186"/>
    </row>
    <row r="643" spans="1:10">
      <c r="A643" s="176"/>
      <c r="B643" s="71" t="s">
        <v>132</v>
      </c>
      <c r="C643" s="177">
        <v>2</v>
      </c>
      <c r="D643" s="185" t="s">
        <v>107</v>
      </c>
      <c r="E643" s="178">
        <v>1.2</v>
      </c>
      <c r="F643" s="178">
        <v>0.3</v>
      </c>
      <c r="G643" s="176"/>
      <c r="H643" s="176"/>
      <c r="J643" s="186"/>
    </row>
    <row r="644" spans="1:10">
      <c r="A644" s="176"/>
      <c r="B644" s="71" t="s">
        <v>133</v>
      </c>
      <c r="C644" s="177">
        <v>2</v>
      </c>
      <c r="D644" s="185" t="s">
        <v>107</v>
      </c>
      <c r="E644" s="178">
        <v>1.5</v>
      </c>
      <c r="F644" s="178">
        <v>0.3</v>
      </c>
      <c r="G644" s="176"/>
      <c r="H644" s="176"/>
      <c r="J644" s="186"/>
    </row>
    <row r="645" spans="1:10">
      <c r="A645" s="176"/>
      <c r="B645" s="71" t="s">
        <v>134</v>
      </c>
      <c r="C645" s="177">
        <v>2</v>
      </c>
      <c r="D645" s="185" t="s">
        <v>107</v>
      </c>
      <c r="E645" s="178">
        <v>1.45</v>
      </c>
      <c r="F645" s="178">
        <v>0.3</v>
      </c>
      <c r="G645" s="176"/>
      <c r="H645" s="176"/>
      <c r="J645" s="186"/>
    </row>
    <row r="646" spans="1:10">
      <c r="A646" s="176"/>
      <c r="B646" s="71" t="s">
        <v>135</v>
      </c>
      <c r="C646" s="177">
        <v>2</v>
      </c>
      <c r="D646" s="185" t="s">
        <v>107</v>
      </c>
      <c r="E646" s="178">
        <v>1.49</v>
      </c>
      <c r="F646" s="178">
        <v>0.3</v>
      </c>
      <c r="G646" s="176"/>
      <c r="H646" s="176"/>
      <c r="J646" s="186"/>
    </row>
    <row r="647" spans="1:10">
      <c r="A647" s="176"/>
      <c r="B647" s="71" t="s">
        <v>136</v>
      </c>
      <c r="C647" s="177">
        <v>2</v>
      </c>
      <c r="D647" s="185" t="s">
        <v>107</v>
      </c>
      <c r="E647" s="178">
        <v>1.5</v>
      </c>
      <c r="F647" s="178">
        <v>0.3</v>
      </c>
      <c r="G647" s="176"/>
      <c r="H647" s="176"/>
      <c r="J647" s="186"/>
    </row>
    <row r="648" spans="1:10">
      <c r="A648" s="176"/>
      <c r="B648" s="176"/>
      <c r="C648" s="177"/>
      <c r="D648" s="178"/>
      <c r="E648" s="178"/>
      <c r="F648" s="179"/>
      <c r="G648" s="176"/>
      <c r="H648" s="176"/>
    </row>
    <row r="649" spans="1:10" ht="13">
      <c r="A649" s="176"/>
      <c r="B649" s="70" t="s">
        <v>138</v>
      </c>
      <c r="C649" s="177"/>
      <c r="D649" s="178"/>
      <c r="E649" s="178"/>
      <c r="F649" s="179"/>
      <c r="G649" s="176"/>
      <c r="H649" s="176"/>
    </row>
    <row r="650" spans="1:10">
      <c r="A650" s="176"/>
      <c r="B650" s="71" t="s">
        <v>139</v>
      </c>
      <c r="C650" s="177">
        <v>2</v>
      </c>
      <c r="D650" s="178">
        <v>4.7</v>
      </c>
      <c r="E650" s="178">
        <v>1.6</v>
      </c>
      <c r="F650" s="179"/>
      <c r="G650" s="176"/>
      <c r="H650" s="176"/>
    </row>
    <row r="651" spans="1:10">
      <c r="A651" s="176"/>
      <c r="B651" s="71" t="s">
        <v>140</v>
      </c>
      <c r="C651" s="177">
        <v>2</v>
      </c>
      <c r="D651" s="178">
        <v>4.7</v>
      </c>
      <c r="E651" s="178">
        <v>1.6</v>
      </c>
      <c r="F651" s="179"/>
      <c r="G651" s="176"/>
      <c r="H651" s="176"/>
    </row>
    <row r="652" spans="1:10">
      <c r="A652" s="176"/>
      <c r="B652" s="71" t="s">
        <v>141</v>
      </c>
      <c r="C652" s="177">
        <v>1</v>
      </c>
      <c r="D652" s="178">
        <v>3.3</v>
      </c>
      <c r="E652" s="178">
        <v>1.85</v>
      </c>
      <c r="F652" s="179"/>
      <c r="G652" s="176"/>
      <c r="H652" s="176"/>
    </row>
    <row r="653" spans="1:10">
      <c r="A653" s="176"/>
      <c r="B653" s="71" t="s">
        <v>142</v>
      </c>
      <c r="C653" s="177">
        <v>28</v>
      </c>
      <c r="D653" s="178">
        <v>1.6</v>
      </c>
      <c r="E653" s="178">
        <v>0.15</v>
      </c>
      <c r="F653" s="179"/>
      <c r="G653" s="176"/>
      <c r="H653" s="176"/>
    </row>
    <row r="654" spans="1:10">
      <c r="A654" s="176"/>
      <c r="B654" s="176"/>
      <c r="C654" s="177"/>
      <c r="D654" s="178"/>
      <c r="E654" s="178"/>
      <c r="F654" s="179"/>
      <c r="G654" s="176"/>
      <c r="H654" s="176"/>
    </row>
    <row r="655" spans="1:10" ht="13">
      <c r="A655" s="176"/>
      <c r="B655" s="70" t="s">
        <v>143</v>
      </c>
      <c r="C655" s="177"/>
      <c r="D655" s="178"/>
      <c r="E655" s="178"/>
      <c r="F655" s="179"/>
      <c r="G655" s="176"/>
      <c r="H655" s="176"/>
    </row>
    <row r="656" spans="1:10">
      <c r="A656" s="176"/>
      <c r="B656" s="71" t="s">
        <v>139</v>
      </c>
      <c r="C656" s="177">
        <v>2</v>
      </c>
      <c r="D656" s="178">
        <v>4.7</v>
      </c>
      <c r="E656" s="178">
        <v>1.6</v>
      </c>
      <c r="F656" s="179"/>
      <c r="G656" s="176"/>
      <c r="H656" s="176"/>
    </row>
    <row r="657" spans="1:8">
      <c r="A657" s="176"/>
      <c r="B657" s="71" t="s">
        <v>140</v>
      </c>
      <c r="C657" s="177">
        <v>2</v>
      </c>
      <c r="D657" s="178">
        <v>4.7</v>
      </c>
      <c r="E657" s="178">
        <v>0.15</v>
      </c>
      <c r="F657" s="179"/>
      <c r="G657" s="176"/>
      <c r="H657" s="176"/>
    </row>
    <row r="658" spans="1:8">
      <c r="A658" s="176"/>
      <c r="B658" s="71" t="s">
        <v>141</v>
      </c>
      <c r="C658" s="177">
        <v>1</v>
      </c>
      <c r="D658" s="178">
        <v>3.3</v>
      </c>
      <c r="E658" s="178">
        <v>1.85</v>
      </c>
      <c r="F658" s="179"/>
      <c r="G658" s="176"/>
      <c r="H658" s="176"/>
    </row>
    <row r="659" spans="1:8">
      <c r="A659" s="176"/>
      <c r="B659" s="71" t="s">
        <v>142</v>
      </c>
      <c r="C659" s="177">
        <v>28</v>
      </c>
      <c r="D659" s="178">
        <v>1.6</v>
      </c>
      <c r="E659" s="178">
        <v>0.15</v>
      </c>
      <c r="F659" s="179"/>
      <c r="G659" s="176"/>
      <c r="H659" s="176"/>
    </row>
    <row r="660" spans="1:8">
      <c r="A660" s="176"/>
      <c r="B660" s="176"/>
      <c r="C660" s="177"/>
      <c r="D660" s="178"/>
      <c r="E660" s="178"/>
      <c r="F660" s="179"/>
      <c r="G660" s="176"/>
      <c r="H660" s="176"/>
    </row>
    <row r="661" spans="1:8" ht="13">
      <c r="A661" s="176"/>
      <c r="B661" s="70" t="s">
        <v>145</v>
      </c>
      <c r="C661" s="177"/>
      <c r="D661" s="178"/>
      <c r="E661" s="178"/>
      <c r="F661" s="179"/>
      <c r="G661" s="176"/>
      <c r="H661" s="176"/>
    </row>
    <row r="662" spans="1:8">
      <c r="A662" s="176"/>
      <c r="B662" s="71" t="s">
        <v>139</v>
      </c>
      <c r="C662" s="177">
        <v>2</v>
      </c>
      <c r="D662" s="178">
        <v>4.7</v>
      </c>
      <c r="E662" s="178">
        <v>1.6</v>
      </c>
      <c r="F662" s="179"/>
      <c r="G662" s="176"/>
      <c r="H662" s="176"/>
    </row>
    <row r="663" spans="1:8">
      <c r="A663" s="176"/>
      <c r="B663" s="71" t="s">
        <v>140</v>
      </c>
      <c r="C663" s="177">
        <v>2</v>
      </c>
      <c r="D663" s="178">
        <v>4.7</v>
      </c>
      <c r="E663" s="178">
        <v>0.15</v>
      </c>
      <c r="F663" s="179"/>
      <c r="G663" s="176"/>
      <c r="H663" s="176"/>
    </row>
    <row r="664" spans="1:8">
      <c r="A664" s="176"/>
      <c r="B664" s="71" t="s">
        <v>141</v>
      </c>
      <c r="C664" s="177">
        <v>1</v>
      </c>
      <c r="D664" s="178">
        <v>3.3</v>
      </c>
      <c r="E664" s="178">
        <v>1.85</v>
      </c>
      <c r="F664" s="179"/>
      <c r="G664" s="176"/>
      <c r="H664" s="176"/>
    </row>
    <row r="665" spans="1:8">
      <c r="A665" s="176"/>
      <c r="B665" s="71" t="s">
        <v>142</v>
      </c>
      <c r="C665" s="177">
        <v>28</v>
      </c>
      <c r="D665" s="178">
        <v>1.6</v>
      </c>
      <c r="E665" s="178">
        <v>0.15</v>
      </c>
      <c r="F665" s="179"/>
      <c r="G665" s="176"/>
      <c r="H665" s="176"/>
    </row>
    <row r="666" spans="1:8">
      <c r="A666" s="176"/>
      <c r="B666" s="71" t="s">
        <v>144</v>
      </c>
      <c r="C666" s="177">
        <v>28</v>
      </c>
      <c r="D666" s="178">
        <v>0.3</v>
      </c>
      <c r="E666" s="178">
        <v>0.15</v>
      </c>
      <c r="F666" s="179"/>
      <c r="G666" s="176"/>
      <c r="H666" s="176"/>
    </row>
    <row r="667" spans="1:8">
      <c r="A667" s="176"/>
      <c r="B667" s="176"/>
      <c r="C667" s="177"/>
      <c r="D667" s="178"/>
      <c r="E667" s="178"/>
      <c r="F667" s="179"/>
      <c r="G667" s="176"/>
      <c r="H667" s="176"/>
    </row>
    <row r="668" spans="1:8">
      <c r="A668" s="176"/>
      <c r="B668" s="176"/>
      <c r="C668" s="177"/>
      <c r="D668" s="178"/>
      <c r="E668" s="178"/>
      <c r="F668" s="179"/>
      <c r="G668" s="176"/>
      <c r="H668" s="176"/>
    </row>
    <row r="669" spans="1:8" ht="13">
      <c r="A669" s="176"/>
      <c r="B669" s="70" t="s">
        <v>146</v>
      </c>
      <c r="C669" s="177"/>
      <c r="D669" s="178"/>
      <c r="E669" s="178"/>
      <c r="F669" s="179"/>
      <c r="G669" s="176"/>
      <c r="H669" s="176"/>
    </row>
    <row r="670" spans="1:8">
      <c r="A670" s="176"/>
      <c r="B670" s="71" t="s">
        <v>139</v>
      </c>
      <c r="C670" s="177">
        <v>2</v>
      </c>
      <c r="D670" s="178">
        <v>4.7</v>
      </c>
      <c r="E670" s="178">
        <v>1.6</v>
      </c>
      <c r="F670" s="179"/>
      <c r="G670" s="176"/>
      <c r="H670" s="176"/>
    </row>
    <row r="671" spans="1:8">
      <c r="A671" s="176"/>
      <c r="B671" s="71" t="s">
        <v>140</v>
      </c>
      <c r="C671" s="177">
        <v>2</v>
      </c>
      <c r="D671" s="178">
        <v>4.7</v>
      </c>
      <c r="E671" s="178">
        <v>0.15</v>
      </c>
      <c r="F671" s="179"/>
      <c r="G671" s="176"/>
      <c r="H671" s="176"/>
    </row>
    <row r="672" spans="1:8">
      <c r="A672" s="176"/>
      <c r="B672" s="71" t="s">
        <v>141</v>
      </c>
      <c r="C672" s="177">
        <v>1</v>
      </c>
      <c r="D672" s="178">
        <v>3.3</v>
      </c>
      <c r="E672" s="178">
        <v>1.85</v>
      </c>
      <c r="F672" s="179"/>
      <c r="G672" s="176"/>
      <c r="H672" s="176"/>
    </row>
    <row r="673" spans="1:8">
      <c r="A673" s="176"/>
      <c r="B673" s="71" t="s">
        <v>142</v>
      </c>
      <c r="C673" s="177">
        <v>28</v>
      </c>
      <c r="D673" s="178">
        <v>1.6</v>
      </c>
      <c r="E673" s="178">
        <v>0.15</v>
      </c>
      <c r="F673" s="179"/>
      <c r="G673" s="176"/>
      <c r="H673" s="176"/>
    </row>
    <row r="674" spans="1:8">
      <c r="A674" s="176"/>
      <c r="B674" s="71" t="s">
        <v>144</v>
      </c>
      <c r="C674" s="177">
        <v>28</v>
      </c>
      <c r="D674" s="178">
        <v>0.3</v>
      </c>
      <c r="E674" s="178">
        <v>0.15</v>
      </c>
      <c r="F674" s="179"/>
      <c r="G674" s="176"/>
      <c r="H674" s="176"/>
    </row>
    <row r="675" spans="1:8">
      <c r="A675" s="176"/>
      <c r="B675" s="176"/>
      <c r="C675" s="177"/>
      <c r="D675" s="178"/>
      <c r="E675" s="178"/>
      <c r="F675" s="179"/>
      <c r="G675" s="176"/>
      <c r="H675" s="176"/>
    </row>
    <row r="676" spans="1:8" ht="13">
      <c r="A676" s="176"/>
      <c r="B676" s="187" t="s">
        <v>234</v>
      </c>
      <c r="C676" s="177"/>
      <c r="D676" s="178"/>
      <c r="E676" s="178"/>
      <c r="F676" s="179"/>
      <c r="G676" s="176"/>
      <c r="H676" s="176"/>
    </row>
    <row r="677" spans="1:8">
      <c r="A677" s="176"/>
      <c r="B677" s="71" t="s">
        <v>139</v>
      </c>
      <c r="C677" s="177">
        <v>1</v>
      </c>
      <c r="D677" s="178">
        <v>3.4</v>
      </c>
      <c r="E677" s="178">
        <v>2</v>
      </c>
      <c r="F677" s="179"/>
      <c r="G677" s="176"/>
      <c r="H677" s="176"/>
    </row>
    <row r="678" spans="1:8">
      <c r="A678" s="176"/>
      <c r="B678" s="71" t="s">
        <v>141</v>
      </c>
      <c r="C678" s="177">
        <v>1</v>
      </c>
      <c r="D678" s="178">
        <v>1.7</v>
      </c>
      <c r="E678" s="178">
        <v>2</v>
      </c>
      <c r="F678" s="179"/>
      <c r="G678" s="176"/>
      <c r="H678" s="176"/>
    </row>
    <row r="679" spans="1:8">
      <c r="A679" s="176"/>
      <c r="B679" s="71" t="s">
        <v>139</v>
      </c>
      <c r="C679" s="177">
        <v>1</v>
      </c>
      <c r="D679" s="178">
        <v>4.08</v>
      </c>
      <c r="E679" s="178">
        <v>2</v>
      </c>
      <c r="F679" s="179"/>
      <c r="G679" s="176"/>
      <c r="H679" s="176"/>
    </row>
    <row r="680" spans="1:8">
      <c r="A680" s="176"/>
      <c r="B680" s="71" t="s">
        <v>142</v>
      </c>
      <c r="C680" s="177">
        <v>24</v>
      </c>
      <c r="D680" s="178">
        <v>2</v>
      </c>
      <c r="E680" s="178">
        <v>0.15</v>
      </c>
      <c r="F680" s="179"/>
      <c r="G680" s="176"/>
      <c r="H680" s="176"/>
    </row>
    <row r="681" spans="1:8">
      <c r="A681" s="176"/>
      <c r="B681" s="176"/>
      <c r="C681" s="177"/>
      <c r="D681" s="178"/>
      <c r="E681" s="178"/>
      <c r="F681" s="179"/>
      <c r="G681" s="176"/>
      <c r="H681" s="176"/>
    </row>
    <row r="682" spans="1:8">
      <c r="A682" s="176"/>
      <c r="B682" s="176"/>
      <c r="C682" s="177"/>
      <c r="D682" s="178"/>
      <c r="E682" s="178"/>
      <c r="F682" s="179"/>
      <c r="G682" s="176"/>
      <c r="H682" s="176"/>
    </row>
    <row r="683" spans="1:8">
      <c r="A683" s="176"/>
      <c r="B683" s="71" t="s">
        <v>235</v>
      </c>
      <c r="C683" s="177"/>
      <c r="D683" s="178"/>
      <c r="E683" s="178"/>
      <c r="F683" s="179"/>
      <c r="G683" s="176"/>
      <c r="H683" s="176"/>
    </row>
    <row r="684" spans="1:8">
      <c r="A684" s="176"/>
      <c r="B684" s="71" t="s">
        <v>139</v>
      </c>
      <c r="C684" s="177">
        <v>1</v>
      </c>
      <c r="D684" s="178">
        <v>1.36</v>
      </c>
      <c r="E684" s="178">
        <f>(3.506+3.33)/2</f>
        <v>3.4180000000000001</v>
      </c>
      <c r="F684" s="179"/>
      <c r="G684" s="176"/>
      <c r="H684" s="176"/>
    </row>
    <row r="685" spans="1:8">
      <c r="A685" s="176"/>
      <c r="B685" s="71" t="s">
        <v>150</v>
      </c>
      <c r="C685" s="177">
        <v>1</v>
      </c>
      <c r="D685" s="178">
        <v>3.3</v>
      </c>
      <c r="E685" s="178">
        <v>1.87</v>
      </c>
      <c r="F685" s="179"/>
      <c r="G685" s="176"/>
      <c r="H685" s="176"/>
    </row>
    <row r="686" spans="1:8">
      <c r="A686" s="176"/>
      <c r="B686" s="71" t="s">
        <v>139</v>
      </c>
      <c r="C686" s="177">
        <v>1</v>
      </c>
      <c r="D686" s="178">
        <v>4.08</v>
      </c>
      <c r="E686" s="178">
        <v>3.42</v>
      </c>
      <c r="F686" s="179"/>
      <c r="G686" s="176"/>
      <c r="H686" s="176"/>
    </row>
    <row r="687" spans="1:8">
      <c r="A687" s="176"/>
      <c r="B687" s="71" t="s">
        <v>151</v>
      </c>
      <c r="C687" s="177">
        <v>1</v>
      </c>
      <c r="D687" s="178">
        <v>2.36</v>
      </c>
      <c r="E687" s="178">
        <v>2</v>
      </c>
      <c r="F687" s="179"/>
      <c r="G687" s="176"/>
      <c r="H687" s="176"/>
    </row>
    <row r="688" spans="1:8">
      <c r="A688" s="176"/>
      <c r="B688" s="71" t="s">
        <v>152</v>
      </c>
      <c r="C688" s="177">
        <v>16</v>
      </c>
      <c r="D688" s="178">
        <f>(2.56+3.32+2.36)/3</f>
        <v>2.7466666666666666</v>
      </c>
      <c r="E688" s="178">
        <v>0.15</v>
      </c>
      <c r="F688" s="179"/>
      <c r="G688" s="176"/>
      <c r="H688" s="176"/>
    </row>
    <row r="689" spans="1:11">
      <c r="A689" s="176"/>
      <c r="B689" s="71" t="s">
        <v>139</v>
      </c>
      <c r="C689" s="177">
        <v>1</v>
      </c>
      <c r="D689" s="178">
        <v>4.76</v>
      </c>
      <c r="E689" s="178">
        <v>1.9</v>
      </c>
      <c r="F689" s="179"/>
      <c r="G689" s="176"/>
      <c r="H689" s="176"/>
    </row>
    <row r="690" spans="1:11">
      <c r="A690" s="176"/>
      <c r="B690" s="71" t="s">
        <v>152</v>
      </c>
      <c r="C690" s="177">
        <v>14</v>
      </c>
      <c r="D690" s="178">
        <f>(2.24+1.55)/2</f>
        <v>1.895</v>
      </c>
      <c r="E690" s="178">
        <v>0.15</v>
      </c>
      <c r="F690" s="179"/>
      <c r="G690" s="176"/>
      <c r="H690" s="176"/>
    </row>
    <row r="691" spans="1:11">
      <c r="A691" s="176"/>
      <c r="B691" s="71"/>
      <c r="C691" s="177"/>
      <c r="D691" s="178"/>
      <c r="E691" s="178"/>
      <c r="F691" s="179"/>
      <c r="G691" s="176"/>
      <c r="H691" s="176"/>
    </row>
    <row r="692" spans="1:11" ht="13">
      <c r="A692" s="176"/>
      <c r="B692" s="70" t="s">
        <v>154</v>
      </c>
      <c r="C692" s="177"/>
      <c r="D692" s="178"/>
      <c r="E692" s="178"/>
      <c r="F692" s="179"/>
      <c r="G692" s="176"/>
      <c r="H692" s="176"/>
    </row>
    <row r="693" spans="1:11">
      <c r="A693" s="176"/>
      <c r="B693" s="71" t="s">
        <v>155</v>
      </c>
      <c r="C693" s="177">
        <v>17</v>
      </c>
      <c r="D693" s="178">
        <f>2+0.2+0.2</f>
        <v>2.4000000000000004</v>
      </c>
      <c r="E693" s="178">
        <v>0.65</v>
      </c>
      <c r="F693" s="179"/>
      <c r="G693" s="176"/>
      <c r="H693" s="176"/>
    </row>
    <row r="694" spans="1:11">
      <c r="A694" s="176"/>
      <c r="B694" s="71" t="s">
        <v>129</v>
      </c>
      <c r="C694" s="177">
        <v>1</v>
      </c>
      <c r="D694" s="178">
        <f>3.3+0.2+0.2</f>
        <v>3.7</v>
      </c>
      <c r="E694" s="178">
        <v>0.65</v>
      </c>
      <c r="F694" s="179"/>
      <c r="G694" s="176"/>
      <c r="H694" s="176"/>
    </row>
    <row r="695" spans="1:11">
      <c r="A695" s="176"/>
      <c r="B695" s="71" t="s">
        <v>127</v>
      </c>
      <c r="C695" s="177">
        <v>5</v>
      </c>
      <c r="D695" s="178">
        <f>4.2+0.2+0.2</f>
        <v>4.6000000000000005</v>
      </c>
      <c r="E695" s="178">
        <v>0.65</v>
      </c>
      <c r="F695" s="179"/>
      <c r="G695" s="176"/>
      <c r="H695" s="176"/>
      <c r="K695">
        <f>14*0.34</f>
        <v>4.7600000000000007</v>
      </c>
    </row>
    <row r="696" spans="1:11">
      <c r="A696" s="176"/>
      <c r="B696" s="71" t="s">
        <v>157</v>
      </c>
      <c r="C696" s="177">
        <v>2</v>
      </c>
      <c r="D696" s="178">
        <f>1.45+0.2+0.2</f>
        <v>1.8499999999999999</v>
      </c>
      <c r="E696" s="178">
        <v>0.65</v>
      </c>
      <c r="F696" s="179"/>
      <c r="G696" s="176"/>
      <c r="H696" s="176"/>
    </row>
    <row r="697" spans="1:11">
      <c r="A697" s="176"/>
      <c r="B697" s="71" t="s">
        <v>121</v>
      </c>
      <c r="C697" s="177">
        <v>6</v>
      </c>
      <c r="D697" s="178">
        <f>3.1+0.2+0.2</f>
        <v>3.5000000000000004</v>
      </c>
      <c r="E697" s="178">
        <v>0.65</v>
      </c>
      <c r="F697" s="179"/>
      <c r="G697" s="176"/>
      <c r="H697" s="176"/>
    </row>
    <row r="698" spans="1:11">
      <c r="A698" s="176"/>
      <c r="B698" s="71" t="s">
        <v>131</v>
      </c>
      <c r="C698" s="177">
        <v>2</v>
      </c>
      <c r="D698" s="178">
        <f>1.5+0.2+0.2</f>
        <v>1.9</v>
      </c>
      <c r="E698" s="178">
        <v>0.65</v>
      </c>
      <c r="F698" s="179"/>
      <c r="G698" s="176"/>
      <c r="H698" s="176"/>
    </row>
    <row r="699" spans="1:11">
      <c r="A699" s="176"/>
      <c r="B699" s="71" t="s">
        <v>125</v>
      </c>
      <c r="C699" s="177">
        <v>1</v>
      </c>
      <c r="D699" s="178">
        <f>0.7+0.2+0.2</f>
        <v>1.0999999999999999</v>
      </c>
      <c r="E699" s="178">
        <v>0.65</v>
      </c>
      <c r="F699" s="179"/>
      <c r="G699" s="176"/>
      <c r="H699" s="176"/>
    </row>
    <row r="700" spans="1:11">
      <c r="A700" s="176"/>
      <c r="B700" s="176"/>
      <c r="C700" s="177"/>
      <c r="D700" s="178"/>
      <c r="E700" s="178"/>
      <c r="F700" s="179"/>
      <c r="G700" s="176"/>
      <c r="H700" s="176"/>
    </row>
    <row r="701" spans="1:11" ht="13">
      <c r="A701" s="30"/>
      <c r="B701" s="197" t="s">
        <v>212</v>
      </c>
      <c r="C701" s="27"/>
      <c r="D701" s="27"/>
      <c r="E701" s="27"/>
      <c r="F701" s="27"/>
      <c r="G701" s="27"/>
      <c r="H701" s="27"/>
    </row>
    <row r="702" spans="1:11" ht="13">
      <c r="A702" s="176"/>
      <c r="B702" s="70" t="s">
        <v>159</v>
      </c>
      <c r="C702" s="188"/>
      <c r="D702" s="189"/>
      <c r="E702" s="178"/>
      <c r="F702" s="179"/>
      <c r="G702" s="176"/>
      <c r="H702" s="176"/>
    </row>
    <row r="703" spans="1:11" ht="13">
      <c r="A703" s="176"/>
      <c r="B703" s="70" t="s">
        <v>160</v>
      </c>
      <c r="C703" s="177"/>
      <c r="D703" s="178"/>
      <c r="E703" s="178"/>
      <c r="F703" s="179"/>
      <c r="G703" s="176"/>
      <c r="H703" s="176"/>
    </row>
    <row r="704" spans="1:11">
      <c r="A704" s="176"/>
      <c r="B704" s="71" t="s">
        <v>101</v>
      </c>
      <c r="C704" s="185">
        <v>4</v>
      </c>
      <c r="D704" s="178">
        <v>1.8</v>
      </c>
      <c r="E704" s="179">
        <v>0.2</v>
      </c>
      <c r="F704" s="178">
        <v>0.3</v>
      </c>
      <c r="G704" s="176"/>
      <c r="H704" s="176"/>
      <c r="J704" s="186"/>
    </row>
    <row r="705" spans="1:10">
      <c r="A705" s="176"/>
      <c r="B705" s="71" t="s">
        <v>29</v>
      </c>
      <c r="C705" s="185">
        <v>2</v>
      </c>
      <c r="D705" s="178">
        <v>1.6</v>
      </c>
      <c r="E705" s="179">
        <v>0.2</v>
      </c>
      <c r="F705" s="178">
        <v>0.3</v>
      </c>
      <c r="G705" s="176"/>
      <c r="H705" s="176"/>
      <c r="J705" s="186"/>
    </row>
    <row r="706" spans="1:10">
      <c r="A706" s="176"/>
      <c r="B706" s="71" t="s">
        <v>102</v>
      </c>
      <c r="C706" s="185">
        <v>8</v>
      </c>
      <c r="D706" s="178">
        <v>2.6</v>
      </c>
      <c r="E706" s="179">
        <v>0.2</v>
      </c>
      <c r="F706" s="178">
        <v>0.3</v>
      </c>
      <c r="G706" s="176"/>
      <c r="H706" s="176"/>
      <c r="J706" s="186"/>
    </row>
    <row r="707" spans="1:10">
      <c r="A707" s="176"/>
      <c r="B707" s="71" t="s">
        <v>103</v>
      </c>
      <c r="C707" s="185">
        <v>3</v>
      </c>
      <c r="D707" s="178">
        <v>1.8</v>
      </c>
      <c r="E707" s="179">
        <v>0.2</v>
      </c>
      <c r="F707" s="178">
        <v>0.3</v>
      </c>
      <c r="G707" s="176"/>
      <c r="H707" s="176"/>
      <c r="J707" s="186"/>
    </row>
    <row r="708" spans="1:10">
      <c r="A708" s="176"/>
      <c r="B708" s="71" t="s">
        <v>104</v>
      </c>
      <c r="C708" s="185">
        <v>15</v>
      </c>
      <c r="D708" s="178">
        <v>3.4</v>
      </c>
      <c r="E708" s="179">
        <v>0.2</v>
      </c>
      <c r="F708" s="178">
        <v>0.3</v>
      </c>
      <c r="G708" s="176"/>
      <c r="H708" s="176"/>
      <c r="J708" s="186"/>
    </row>
    <row r="709" spans="1:10">
      <c r="A709" s="176"/>
      <c r="B709" s="71" t="s">
        <v>105</v>
      </c>
      <c r="C709" s="185">
        <v>1</v>
      </c>
      <c r="D709" s="178">
        <v>4.9000000000000004</v>
      </c>
      <c r="E709" s="179">
        <v>0.2</v>
      </c>
      <c r="F709" s="178">
        <v>0.3</v>
      </c>
      <c r="G709" s="176"/>
      <c r="H709" s="176"/>
      <c r="J709" s="186"/>
    </row>
    <row r="710" spans="1:10">
      <c r="A710" s="176"/>
      <c r="B710" s="71" t="s">
        <v>106</v>
      </c>
      <c r="C710" s="185" t="s">
        <v>107</v>
      </c>
      <c r="D710" s="178">
        <v>4.6500000000000004</v>
      </c>
      <c r="E710" s="179">
        <v>0.2</v>
      </c>
      <c r="F710" s="178">
        <v>0.3</v>
      </c>
      <c r="G710" s="176"/>
      <c r="H710" s="176"/>
    </row>
    <row r="711" spans="1:10">
      <c r="A711" s="176"/>
      <c r="B711" s="71" t="s">
        <v>108</v>
      </c>
      <c r="C711" s="185" t="s">
        <v>107</v>
      </c>
      <c r="D711" s="178">
        <v>1.4</v>
      </c>
      <c r="E711" s="179">
        <v>0.2</v>
      </c>
      <c r="F711" s="178">
        <v>0.3</v>
      </c>
      <c r="G711" s="176"/>
      <c r="H711" s="176"/>
      <c r="J711" s="186"/>
    </row>
    <row r="712" spans="1:10">
      <c r="A712" s="176"/>
      <c r="B712" s="71" t="s">
        <v>109</v>
      </c>
      <c r="C712" s="185" t="s">
        <v>107</v>
      </c>
      <c r="D712" s="178">
        <v>8.57</v>
      </c>
      <c r="E712" s="179">
        <v>0.2</v>
      </c>
      <c r="F712" s="178">
        <v>0.3</v>
      </c>
      <c r="G712" s="176"/>
      <c r="H712" s="176"/>
      <c r="J712" s="186"/>
    </row>
    <row r="713" spans="1:10">
      <c r="A713" s="176"/>
      <c r="B713" s="71" t="s">
        <v>110</v>
      </c>
      <c r="C713" s="185" t="s">
        <v>107</v>
      </c>
      <c r="D713" s="178">
        <v>7.2</v>
      </c>
      <c r="E713" s="179">
        <v>0.2</v>
      </c>
      <c r="F713" s="178">
        <v>0.3</v>
      </c>
      <c r="G713" s="176"/>
      <c r="H713" s="176"/>
      <c r="J713" s="186"/>
    </row>
    <row r="714" spans="1:10">
      <c r="A714" s="176"/>
      <c r="B714" s="71" t="s">
        <v>111</v>
      </c>
      <c r="C714" s="185" t="s">
        <v>107</v>
      </c>
      <c r="D714" s="178">
        <v>7.04</v>
      </c>
      <c r="E714" s="179">
        <v>0.2</v>
      </c>
      <c r="F714" s="178">
        <v>0.3</v>
      </c>
      <c r="G714" s="176"/>
      <c r="H714" s="176"/>
      <c r="J714" s="186"/>
    </row>
    <row r="715" spans="1:10">
      <c r="A715" s="176"/>
      <c r="B715" s="71" t="s">
        <v>112</v>
      </c>
      <c r="C715" s="185" t="s">
        <v>107</v>
      </c>
      <c r="D715" s="178">
        <v>4.8</v>
      </c>
      <c r="E715" s="179">
        <v>0.2</v>
      </c>
      <c r="F715" s="178">
        <v>0.3</v>
      </c>
      <c r="G715" s="176"/>
      <c r="H715" s="176"/>
      <c r="J715" s="186"/>
    </row>
    <row r="716" spans="1:10">
      <c r="A716" s="176"/>
      <c r="B716" s="71" t="s">
        <v>113</v>
      </c>
      <c r="C716" s="185">
        <v>1</v>
      </c>
      <c r="D716" s="178">
        <v>3.5</v>
      </c>
      <c r="E716" s="179">
        <v>0.2</v>
      </c>
      <c r="F716" s="178">
        <v>0.3</v>
      </c>
      <c r="G716" s="176"/>
      <c r="H716" s="176"/>
      <c r="J716" s="186"/>
    </row>
    <row r="717" spans="1:10">
      <c r="A717" s="176"/>
      <c r="B717" s="71" t="s">
        <v>114</v>
      </c>
      <c r="C717" s="185" t="s">
        <v>107</v>
      </c>
      <c r="D717" s="178">
        <v>4.5999999999999996</v>
      </c>
      <c r="E717" s="179">
        <v>0.2</v>
      </c>
      <c r="F717" s="178">
        <v>0.3</v>
      </c>
      <c r="G717" s="176"/>
      <c r="H717" s="176"/>
      <c r="J717" s="186"/>
    </row>
    <row r="718" spans="1:10">
      <c r="A718" s="176"/>
      <c r="B718" s="71" t="s">
        <v>115</v>
      </c>
      <c r="C718" s="185">
        <v>1</v>
      </c>
      <c r="D718" s="178">
        <v>6.66</v>
      </c>
      <c r="E718" s="179">
        <v>0.2</v>
      </c>
      <c r="F718" s="178">
        <v>0.3</v>
      </c>
      <c r="G718" s="176"/>
      <c r="H718" s="176"/>
      <c r="J718" s="186"/>
    </row>
    <row r="719" spans="1:10">
      <c r="A719" s="176"/>
      <c r="B719" s="71" t="s">
        <v>116</v>
      </c>
      <c r="C719" s="185">
        <v>1</v>
      </c>
      <c r="D719" s="178">
        <v>2.2000000000000002</v>
      </c>
      <c r="E719" s="179">
        <v>0.2</v>
      </c>
      <c r="F719" s="178">
        <v>0.3</v>
      </c>
      <c r="G719" s="176"/>
      <c r="H719" s="176"/>
      <c r="J719" s="186"/>
    </row>
    <row r="720" spans="1:10">
      <c r="A720" s="176"/>
      <c r="B720" s="71" t="s">
        <v>117</v>
      </c>
      <c r="C720" s="185">
        <v>1</v>
      </c>
      <c r="D720" s="178">
        <v>3.2</v>
      </c>
      <c r="E720" s="179">
        <v>0.2</v>
      </c>
      <c r="F720" s="178">
        <v>0.3</v>
      </c>
      <c r="G720" s="176"/>
      <c r="H720" s="176"/>
      <c r="J720" s="186"/>
    </row>
    <row r="721" spans="1:10">
      <c r="A721" s="176"/>
      <c r="B721" s="71" t="s">
        <v>118</v>
      </c>
      <c r="C721" s="185">
        <v>2</v>
      </c>
      <c r="D721" s="178">
        <v>2.0499999999999998</v>
      </c>
      <c r="E721" s="179">
        <v>0.2</v>
      </c>
      <c r="F721" s="178">
        <v>0.3</v>
      </c>
      <c r="G721" s="176"/>
      <c r="H721" s="176"/>
      <c r="J721" s="186"/>
    </row>
    <row r="722" spans="1:10">
      <c r="A722" s="176"/>
      <c r="B722" s="71" t="s">
        <v>119</v>
      </c>
      <c r="C722" s="185" t="s">
        <v>107</v>
      </c>
      <c r="D722" s="178">
        <v>3.85</v>
      </c>
      <c r="E722" s="179">
        <v>0.2</v>
      </c>
      <c r="F722" s="178">
        <v>0.3</v>
      </c>
      <c r="G722" s="176"/>
      <c r="H722" s="176"/>
      <c r="J722" s="186"/>
    </row>
    <row r="723" spans="1:10">
      <c r="A723" s="176"/>
      <c r="B723" s="71" t="s">
        <v>120</v>
      </c>
      <c r="C723" s="185">
        <v>6</v>
      </c>
      <c r="D723" s="178">
        <v>4.34</v>
      </c>
      <c r="E723" s="179">
        <v>0.2</v>
      </c>
      <c r="F723" s="178">
        <v>0.3</v>
      </c>
      <c r="G723" s="176"/>
      <c r="H723" s="176"/>
      <c r="J723" s="186"/>
    </row>
    <row r="724" spans="1:10">
      <c r="A724" s="176"/>
      <c r="B724" s="71" t="s">
        <v>121</v>
      </c>
      <c r="C724" s="185">
        <v>7</v>
      </c>
      <c r="D724" s="178">
        <v>3.7</v>
      </c>
      <c r="E724" s="179">
        <v>0.2</v>
      </c>
      <c r="F724" s="178">
        <v>0.3</v>
      </c>
      <c r="G724" s="176"/>
      <c r="H724" s="176"/>
      <c r="J724" s="186"/>
    </row>
    <row r="725" spans="1:10">
      <c r="A725" s="176"/>
      <c r="B725" s="71" t="s">
        <v>122</v>
      </c>
      <c r="C725" s="185" t="s">
        <v>107</v>
      </c>
      <c r="D725" s="178">
        <v>4.6500000000000004</v>
      </c>
      <c r="E725" s="179">
        <v>0.2</v>
      </c>
      <c r="F725" s="178">
        <v>0.3</v>
      </c>
      <c r="G725" s="176"/>
      <c r="H725" s="176"/>
      <c r="J725" s="186"/>
    </row>
    <row r="726" spans="1:10">
      <c r="A726" s="176"/>
      <c r="B726" s="71" t="s">
        <v>123</v>
      </c>
      <c r="C726" s="185">
        <v>1</v>
      </c>
      <c r="D726" s="178">
        <v>4.6500000000000004</v>
      </c>
      <c r="E726" s="179">
        <v>0.2</v>
      </c>
      <c r="F726" s="178">
        <v>0.3</v>
      </c>
      <c r="G726" s="176"/>
      <c r="H726" s="176"/>
      <c r="J726" s="186"/>
    </row>
    <row r="727" spans="1:10">
      <c r="A727" s="176"/>
      <c r="B727" s="71" t="s">
        <v>124</v>
      </c>
      <c r="C727" s="185">
        <v>17</v>
      </c>
      <c r="D727" s="178">
        <v>2.6</v>
      </c>
      <c r="E727" s="179">
        <v>0.2</v>
      </c>
      <c r="F727" s="178">
        <v>0.3</v>
      </c>
      <c r="G727" s="176"/>
      <c r="H727" s="176"/>
      <c r="J727" s="186"/>
    </row>
    <row r="728" spans="1:10">
      <c r="A728" s="176"/>
      <c r="B728" s="71" t="s">
        <v>125</v>
      </c>
      <c r="C728" s="185">
        <v>2</v>
      </c>
      <c r="D728" s="178">
        <v>1.3</v>
      </c>
      <c r="E728" s="179">
        <v>0.2</v>
      </c>
      <c r="F728" s="178">
        <v>0.3</v>
      </c>
      <c r="G728" s="176"/>
      <c r="H728" s="176"/>
      <c r="J728" s="186"/>
    </row>
    <row r="729" spans="1:10">
      <c r="A729" s="176"/>
      <c r="B729" s="71" t="s">
        <v>126</v>
      </c>
      <c r="C729" s="185" t="s">
        <v>107</v>
      </c>
      <c r="D729" s="178">
        <v>4.5</v>
      </c>
      <c r="E729" s="179">
        <v>0.2</v>
      </c>
      <c r="F729" s="178">
        <v>0.3</v>
      </c>
      <c r="G729" s="176"/>
      <c r="H729" s="176"/>
      <c r="J729" s="186"/>
    </row>
    <row r="730" spans="1:10">
      <c r="A730" s="176"/>
      <c r="B730" s="71" t="s">
        <v>127</v>
      </c>
      <c r="C730" s="185">
        <v>5</v>
      </c>
      <c r="D730" s="178">
        <v>4.8</v>
      </c>
      <c r="E730" s="179">
        <v>0.2</v>
      </c>
      <c r="F730" s="178">
        <v>0.3</v>
      </c>
      <c r="G730" s="176"/>
      <c r="H730" s="176"/>
      <c r="J730" s="186"/>
    </row>
    <row r="731" spans="1:10">
      <c r="A731" s="176"/>
      <c r="B731" s="71" t="s">
        <v>128</v>
      </c>
      <c r="C731" s="185" t="s">
        <v>107</v>
      </c>
      <c r="D731" s="178">
        <v>1.8</v>
      </c>
      <c r="E731" s="179">
        <v>0.2</v>
      </c>
      <c r="F731" s="178">
        <v>0.3</v>
      </c>
      <c r="G731" s="176"/>
      <c r="H731" s="176"/>
      <c r="J731" s="186"/>
    </row>
    <row r="732" spans="1:10">
      <c r="A732" s="176"/>
      <c r="B732" s="71" t="s">
        <v>129</v>
      </c>
      <c r="C732" s="185" t="s">
        <v>107</v>
      </c>
      <c r="D732" s="178">
        <v>3.6</v>
      </c>
      <c r="E732" s="179">
        <v>0.2</v>
      </c>
      <c r="F732" s="178">
        <v>0.3</v>
      </c>
      <c r="G732" s="176"/>
      <c r="H732" s="176"/>
      <c r="J732" s="186"/>
    </row>
    <row r="733" spans="1:10">
      <c r="A733" s="176"/>
      <c r="B733" s="71" t="s">
        <v>130</v>
      </c>
      <c r="C733" s="185" t="s">
        <v>107</v>
      </c>
      <c r="D733" s="178">
        <v>2.1</v>
      </c>
      <c r="E733" s="179">
        <v>0.2</v>
      </c>
      <c r="F733" s="178">
        <v>0.3</v>
      </c>
      <c r="G733" s="176"/>
      <c r="H733" s="176"/>
      <c r="J733" s="186"/>
    </row>
    <row r="734" spans="1:10">
      <c r="A734" s="176"/>
      <c r="B734" s="71" t="s">
        <v>131</v>
      </c>
      <c r="C734" s="185" t="s">
        <v>107</v>
      </c>
      <c r="D734" s="178">
        <v>2.1</v>
      </c>
      <c r="E734" s="179">
        <v>0.2</v>
      </c>
      <c r="F734" s="178">
        <v>0.3</v>
      </c>
      <c r="G734" s="176"/>
      <c r="H734" s="176"/>
      <c r="J734" s="186"/>
    </row>
    <row r="735" spans="1:10">
      <c r="A735" s="176"/>
      <c r="B735" s="71" t="s">
        <v>132</v>
      </c>
      <c r="C735" s="185" t="s">
        <v>107</v>
      </c>
      <c r="D735" s="178">
        <v>1.2</v>
      </c>
      <c r="E735" s="179">
        <v>0.2</v>
      </c>
      <c r="F735" s="178">
        <v>0.3</v>
      </c>
      <c r="G735" s="176"/>
      <c r="H735" s="176"/>
      <c r="J735" s="186"/>
    </row>
    <row r="736" spans="1:10">
      <c r="A736" s="176"/>
      <c r="B736" s="71" t="s">
        <v>133</v>
      </c>
      <c r="C736" s="185" t="s">
        <v>107</v>
      </c>
      <c r="D736" s="178">
        <v>1.5</v>
      </c>
      <c r="E736" s="179">
        <v>0.2</v>
      </c>
      <c r="F736" s="178">
        <v>0.3</v>
      </c>
      <c r="G736" s="176"/>
      <c r="H736" s="176"/>
      <c r="J736" s="186"/>
    </row>
    <row r="737" spans="1:10">
      <c r="A737" s="176"/>
      <c r="B737" s="71" t="s">
        <v>134</v>
      </c>
      <c r="C737" s="185" t="s">
        <v>107</v>
      </c>
      <c r="D737" s="178">
        <v>1.45</v>
      </c>
      <c r="E737" s="179">
        <v>0.2</v>
      </c>
      <c r="F737" s="178">
        <v>0.3</v>
      </c>
      <c r="G737" s="176"/>
      <c r="H737" s="176"/>
      <c r="J737" s="186"/>
    </row>
    <row r="738" spans="1:10">
      <c r="A738" s="176"/>
      <c r="B738" s="71" t="s">
        <v>135</v>
      </c>
      <c r="C738" s="185" t="s">
        <v>107</v>
      </c>
      <c r="D738" s="178">
        <v>1.49</v>
      </c>
      <c r="E738" s="179">
        <v>0.2</v>
      </c>
      <c r="F738" s="178">
        <v>0.3</v>
      </c>
      <c r="G738" s="176"/>
      <c r="H738" s="176"/>
      <c r="J738" s="186"/>
    </row>
    <row r="739" spans="1:10">
      <c r="A739" s="176"/>
      <c r="B739" s="71" t="s">
        <v>136</v>
      </c>
      <c r="C739" s="185">
        <v>2</v>
      </c>
      <c r="D739" s="178">
        <v>1.5</v>
      </c>
      <c r="E739" s="179">
        <v>0.2</v>
      </c>
      <c r="F739" s="178">
        <v>0.3</v>
      </c>
      <c r="G739" s="176"/>
      <c r="H739" s="176"/>
      <c r="J739" s="186"/>
    </row>
    <row r="740" spans="1:10" ht="13">
      <c r="A740" s="176"/>
      <c r="B740" s="70" t="s">
        <v>138</v>
      </c>
      <c r="C740" s="177"/>
      <c r="D740" s="178"/>
      <c r="E740" s="178"/>
      <c r="F740" s="179"/>
      <c r="G740" s="176"/>
      <c r="H740" s="176"/>
    </row>
    <row r="741" spans="1:10">
      <c r="A741" s="176"/>
      <c r="B741" s="71" t="s">
        <v>139</v>
      </c>
      <c r="C741" s="177">
        <v>2</v>
      </c>
      <c r="D741" s="178">
        <v>4.7</v>
      </c>
      <c r="E741" s="178">
        <v>1.6</v>
      </c>
      <c r="F741" s="179">
        <v>0.15</v>
      </c>
      <c r="G741" s="176"/>
      <c r="H741" s="176"/>
    </row>
    <row r="742" spans="1:10">
      <c r="A742" s="176"/>
      <c r="B742" s="71" t="s">
        <v>140</v>
      </c>
      <c r="C742" s="177">
        <v>2</v>
      </c>
      <c r="D742" s="178">
        <v>4.7</v>
      </c>
      <c r="E742" s="178">
        <v>1.6</v>
      </c>
      <c r="F742" s="179">
        <v>0.15</v>
      </c>
      <c r="G742" s="176"/>
      <c r="H742" s="176"/>
    </row>
    <row r="743" spans="1:10">
      <c r="A743" s="176"/>
      <c r="B743" s="71" t="s">
        <v>141</v>
      </c>
      <c r="C743" s="177">
        <v>1</v>
      </c>
      <c r="D743" s="178">
        <v>3.3</v>
      </c>
      <c r="E743" s="178">
        <v>1.85</v>
      </c>
      <c r="F743" s="179">
        <v>0.15</v>
      </c>
      <c r="G743" s="176"/>
      <c r="H743" s="176"/>
    </row>
    <row r="744" spans="1:10">
      <c r="A744" s="176"/>
      <c r="B744" s="71" t="s">
        <v>142</v>
      </c>
      <c r="C744" s="177">
        <v>28</v>
      </c>
      <c r="D744" s="178">
        <v>1.6</v>
      </c>
      <c r="E744" s="178">
        <v>0.3</v>
      </c>
      <c r="F744" s="179">
        <v>0.15</v>
      </c>
      <c r="G744" s="176"/>
      <c r="H744" s="176"/>
    </row>
    <row r="745" spans="1:10">
      <c r="A745" s="176"/>
      <c r="B745" s="176"/>
      <c r="C745" s="177"/>
      <c r="D745" s="178"/>
      <c r="E745" s="178"/>
      <c r="F745" s="179"/>
      <c r="G745" s="176"/>
      <c r="H745" s="176"/>
    </row>
    <row r="746" spans="1:10" ht="13">
      <c r="A746" s="176"/>
      <c r="B746" s="70" t="s">
        <v>143</v>
      </c>
      <c r="C746" s="177"/>
      <c r="D746" s="178"/>
      <c r="E746" s="178"/>
      <c r="F746" s="179"/>
      <c r="G746" s="176"/>
      <c r="H746" s="176"/>
    </row>
    <row r="747" spans="1:10">
      <c r="A747" s="176"/>
      <c r="B747" s="71" t="s">
        <v>139</v>
      </c>
      <c r="C747" s="177">
        <v>2</v>
      </c>
      <c r="D747" s="178">
        <v>4.7</v>
      </c>
      <c r="E747" s="178">
        <v>1.6</v>
      </c>
      <c r="F747" s="179">
        <v>0.15</v>
      </c>
      <c r="G747" s="176"/>
      <c r="H747" s="176"/>
    </row>
    <row r="748" spans="1:10">
      <c r="A748" s="176"/>
      <c r="B748" s="71" t="s">
        <v>140</v>
      </c>
      <c r="C748" s="177">
        <v>2</v>
      </c>
      <c r="D748" s="178">
        <v>4.7</v>
      </c>
      <c r="E748" s="178">
        <v>0.15</v>
      </c>
      <c r="F748" s="179">
        <v>0.15</v>
      </c>
      <c r="G748" s="176"/>
      <c r="H748" s="176"/>
    </row>
    <row r="749" spans="1:10">
      <c r="A749" s="176"/>
      <c r="B749" s="71" t="s">
        <v>141</v>
      </c>
      <c r="C749" s="177">
        <v>1</v>
      </c>
      <c r="D749" s="178">
        <v>3.3</v>
      </c>
      <c r="E749" s="178">
        <v>1.85</v>
      </c>
      <c r="F749" s="179">
        <v>0.15</v>
      </c>
      <c r="G749" s="176"/>
      <c r="H749" s="176"/>
    </row>
    <row r="750" spans="1:10">
      <c r="A750" s="176"/>
      <c r="B750" s="71" t="s">
        <v>142</v>
      </c>
      <c r="C750" s="177">
        <v>28</v>
      </c>
      <c r="D750" s="178">
        <v>1.6</v>
      </c>
      <c r="E750" s="178">
        <v>0.3</v>
      </c>
      <c r="F750" s="179">
        <v>0.15</v>
      </c>
      <c r="G750" s="176"/>
      <c r="H750" s="176"/>
    </row>
    <row r="751" spans="1:10">
      <c r="A751" s="176"/>
      <c r="B751" s="176"/>
      <c r="C751" s="177"/>
      <c r="D751" s="178"/>
      <c r="E751" s="178"/>
      <c r="F751" s="179"/>
      <c r="G751" s="176"/>
      <c r="H751" s="176"/>
    </row>
    <row r="752" spans="1:10" ht="13">
      <c r="A752" s="176"/>
      <c r="B752" s="70" t="s">
        <v>145</v>
      </c>
      <c r="C752" s="177"/>
      <c r="D752" s="178"/>
      <c r="E752" s="178"/>
      <c r="F752" s="179"/>
      <c r="G752" s="176"/>
      <c r="H752" s="176"/>
    </row>
    <row r="753" spans="1:8">
      <c r="A753" s="176"/>
      <c r="B753" s="71" t="s">
        <v>139</v>
      </c>
      <c r="C753" s="177">
        <v>2</v>
      </c>
      <c r="D753" s="178">
        <v>4.7</v>
      </c>
      <c r="E753" s="178">
        <v>1.6</v>
      </c>
      <c r="F753" s="179">
        <v>0.15</v>
      </c>
      <c r="G753" s="176"/>
      <c r="H753" s="176"/>
    </row>
    <row r="754" spans="1:8">
      <c r="A754" s="176"/>
      <c r="B754" s="71" t="s">
        <v>140</v>
      </c>
      <c r="C754" s="177">
        <v>2</v>
      </c>
      <c r="D754" s="178">
        <v>4.7</v>
      </c>
      <c r="E754" s="178">
        <v>0.15</v>
      </c>
      <c r="F754" s="179">
        <v>0.15</v>
      </c>
      <c r="G754" s="176"/>
      <c r="H754" s="176"/>
    </row>
    <row r="755" spans="1:8">
      <c r="A755" s="176"/>
      <c r="B755" s="71" t="s">
        <v>141</v>
      </c>
      <c r="C755" s="177">
        <v>1</v>
      </c>
      <c r="D755" s="178">
        <v>3.3</v>
      </c>
      <c r="E755" s="178">
        <v>1.85</v>
      </c>
      <c r="F755" s="179">
        <v>0.15</v>
      </c>
      <c r="G755" s="176"/>
      <c r="H755" s="176"/>
    </row>
    <row r="756" spans="1:8">
      <c r="A756" s="176"/>
      <c r="B756" s="71" t="s">
        <v>142</v>
      </c>
      <c r="C756" s="177">
        <v>28</v>
      </c>
      <c r="D756" s="178">
        <v>1.6</v>
      </c>
      <c r="E756" s="178">
        <v>0.15</v>
      </c>
      <c r="F756" s="179">
        <v>0.15</v>
      </c>
      <c r="G756" s="176"/>
      <c r="H756" s="176"/>
    </row>
    <row r="757" spans="1:8">
      <c r="A757" s="176"/>
      <c r="B757" s="71" t="s">
        <v>144</v>
      </c>
      <c r="C757" s="177">
        <v>28</v>
      </c>
      <c r="D757" s="178">
        <v>0.3</v>
      </c>
      <c r="E757" s="178">
        <v>0.3</v>
      </c>
      <c r="F757" s="179">
        <v>0.15</v>
      </c>
      <c r="G757" s="176"/>
      <c r="H757" s="176"/>
    </row>
    <row r="758" spans="1:8">
      <c r="A758" s="176"/>
      <c r="B758" s="176"/>
      <c r="C758" s="177"/>
      <c r="D758" s="178"/>
      <c r="E758" s="178"/>
      <c r="F758" s="179"/>
      <c r="G758" s="176"/>
      <c r="H758" s="176"/>
    </row>
    <row r="759" spans="1:8">
      <c r="A759" s="176"/>
      <c r="B759" s="176"/>
      <c r="C759" s="177"/>
      <c r="D759" s="178"/>
      <c r="E759" s="178"/>
      <c r="F759" s="179"/>
      <c r="G759" s="176"/>
      <c r="H759" s="176"/>
    </row>
    <row r="760" spans="1:8" ht="13">
      <c r="A760" s="176"/>
      <c r="B760" s="70" t="s">
        <v>146</v>
      </c>
      <c r="C760" s="177"/>
      <c r="D760" s="178"/>
      <c r="E760" s="178"/>
      <c r="F760" s="179"/>
      <c r="G760" s="176"/>
      <c r="H760" s="176"/>
    </row>
    <row r="761" spans="1:8">
      <c r="A761" s="176"/>
      <c r="B761" s="71" t="s">
        <v>139</v>
      </c>
      <c r="C761" s="177">
        <v>2</v>
      </c>
      <c r="D761" s="178">
        <v>4.7</v>
      </c>
      <c r="E761" s="178">
        <v>1.6</v>
      </c>
      <c r="F761" s="179">
        <v>0.15</v>
      </c>
      <c r="G761" s="176"/>
      <c r="H761" s="176"/>
    </row>
    <row r="762" spans="1:8">
      <c r="A762" s="176"/>
      <c r="B762" s="71" t="s">
        <v>140</v>
      </c>
      <c r="C762" s="177">
        <v>2</v>
      </c>
      <c r="D762" s="178">
        <v>4.7</v>
      </c>
      <c r="E762" s="178">
        <v>0.15</v>
      </c>
      <c r="F762" s="179">
        <v>0.15</v>
      </c>
      <c r="G762" s="176"/>
      <c r="H762" s="176"/>
    </row>
    <row r="763" spans="1:8">
      <c r="A763" s="176"/>
      <c r="B763" s="71" t="s">
        <v>141</v>
      </c>
      <c r="C763" s="177">
        <v>1</v>
      </c>
      <c r="D763" s="178">
        <v>3.3</v>
      </c>
      <c r="E763" s="178">
        <v>1.85</v>
      </c>
      <c r="F763" s="179">
        <v>0.15</v>
      </c>
      <c r="G763" s="176"/>
      <c r="H763" s="176"/>
    </row>
    <row r="764" spans="1:8">
      <c r="A764" s="176"/>
      <c r="B764" s="71" t="s">
        <v>142</v>
      </c>
      <c r="C764" s="177">
        <v>28</v>
      </c>
      <c r="D764" s="178">
        <v>1.6</v>
      </c>
      <c r="E764" s="178">
        <v>0.15</v>
      </c>
      <c r="F764" s="179">
        <v>0.15</v>
      </c>
      <c r="G764" s="176"/>
      <c r="H764" s="176"/>
    </row>
    <row r="765" spans="1:8">
      <c r="A765" s="176"/>
      <c r="B765" s="71" t="s">
        <v>144</v>
      </c>
      <c r="C765" s="177">
        <v>28</v>
      </c>
      <c r="D765" s="178">
        <v>0.3</v>
      </c>
      <c r="E765" s="178">
        <v>0.3</v>
      </c>
      <c r="F765" s="179">
        <v>0.15</v>
      </c>
      <c r="G765" s="176"/>
      <c r="H765" s="176"/>
    </row>
    <row r="766" spans="1:8">
      <c r="A766" s="176"/>
      <c r="B766" s="176"/>
      <c r="C766" s="177"/>
      <c r="D766" s="178"/>
      <c r="E766" s="178"/>
      <c r="F766" s="179"/>
      <c r="G766" s="176"/>
      <c r="H766" s="176"/>
    </row>
    <row r="767" spans="1:8" ht="13">
      <c r="A767" s="176"/>
      <c r="B767" s="187" t="s">
        <v>234</v>
      </c>
      <c r="C767" s="177"/>
      <c r="D767" s="178"/>
      <c r="E767" s="178"/>
      <c r="F767" s="179"/>
      <c r="G767" s="176"/>
      <c r="H767" s="176"/>
    </row>
    <row r="768" spans="1:8">
      <c r="A768" s="176"/>
      <c r="B768" s="71" t="s">
        <v>139</v>
      </c>
      <c r="C768" s="177">
        <v>1</v>
      </c>
      <c r="D768" s="178">
        <v>3.4</v>
      </c>
      <c r="E768" s="178">
        <v>2</v>
      </c>
      <c r="F768" s="179">
        <v>0.15</v>
      </c>
      <c r="G768" s="176"/>
      <c r="H768" s="176"/>
    </row>
    <row r="769" spans="1:8">
      <c r="A769" s="176"/>
      <c r="B769" s="71" t="s">
        <v>141</v>
      </c>
      <c r="C769" s="177">
        <v>1</v>
      </c>
      <c r="D769" s="178">
        <v>1.7</v>
      </c>
      <c r="E769" s="178">
        <v>2</v>
      </c>
      <c r="F769" s="179">
        <v>0.15</v>
      </c>
      <c r="G769" s="176"/>
      <c r="H769" s="176"/>
    </row>
    <row r="770" spans="1:8">
      <c r="A770" s="176"/>
      <c r="B770" s="71" t="s">
        <v>139</v>
      </c>
      <c r="C770" s="177">
        <v>1</v>
      </c>
      <c r="D770" s="178">
        <v>4.08</v>
      </c>
      <c r="E770" s="178">
        <v>2</v>
      </c>
      <c r="F770" s="179">
        <v>0.15</v>
      </c>
      <c r="G770" s="176"/>
      <c r="H770" s="176"/>
    </row>
    <row r="771" spans="1:8">
      <c r="A771" s="176"/>
      <c r="B771" s="71" t="s">
        <v>142</v>
      </c>
      <c r="C771" s="177">
        <v>24</v>
      </c>
      <c r="D771" s="178">
        <v>2</v>
      </c>
      <c r="E771" s="178">
        <v>0.3</v>
      </c>
      <c r="F771" s="179">
        <v>0.15</v>
      </c>
      <c r="G771" s="176"/>
      <c r="H771" s="176"/>
    </row>
    <row r="772" spans="1:8">
      <c r="A772" s="176"/>
      <c r="B772" s="176"/>
      <c r="C772" s="177"/>
      <c r="D772" s="178"/>
      <c r="E772" s="178"/>
      <c r="F772" s="179"/>
      <c r="G772" s="176"/>
      <c r="H772" s="176"/>
    </row>
    <row r="773" spans="1:8">
      <c r="A773" s="176"/>
      <c r="B773" s="176"/>
      <c r="C773" s="177"/>
      <c r="D773" s="178"/>
      <c r="E773" s="178"/>
      <c r="F773" s="179"/>
      <c r="G773" s="176"/>
      <c r="H773" s="176"/>
    </row>
    <row r="782" spans="1:8">
      <c r="A782" s="176"/>
      <c r="B782" s="176"/>
      <c r="C782" s="177"/>
      <c r="D782" s="178"/>
      <c r="E782" s="178"/>
      <c r="F782" s="179"/>
      <c r="G782" s="176"/>
      <c r="H782" s="176"/>
    </row>
    <row r="783" spans="1:8" ht="13">
      <c r="A783" s="176"/>
      <c r="B783" s="70" t="s">
        <v>236</v>
      </c>
      <c r="C783" s="177"/>
      <c r="D783" s="178"/>
      <c r="E783" s="178"/>
      <c r="F783" s="179"/>
      <c r="G783" s="176"/>
      <c r="H783" s="176"/>
    </row>
    <row r="784" spans="1:8">
      <c r="A784" s="176"/>
      <c r="B784" s="71" t="s">
        <v>155</v>
      </c>
      <c r="C784" s="177">
        <v>17</v>
      </c>
      <c r="D784" s="178">
        <f>2+0.2+0.2</f>
        <v>2.4000000000000004</v>
      </c>
      <c r="E784" s="178">
        <v>0.65</v>
      </c>
      <c r="F784" s="179">
        <v>7.4999999999999997E-2</v>
      </c>
      <c r="G784" s="176"/>
      <c r="H784" s="176"/>
    </row>
    <row r="785" spans="1:11">
      <c r="A785" s="176"/>
      <c r="B785" s="71" t="s">
        <v>129</v>
      </c>
      <c r="C785" s="177">
        <v>1</v>
      </c>
      <c r="D785" s="178">
        <f>3.3+0.2+0.2</f>
        <v>3.7</v>
      </c>
      <c r="E785" s="178">
        <v>0.65</v>
      </c>
      <c r="F785" s="179">
        <v>7.4999999999999997E-2</v>
      </c>
      <c r="G785" s="176"/>
      <c r="H785" s="176"/>
    </row>
    <row r="786" spans="1:11">
      <c r="A786" s="176"/>
      <c r="B786" s="71" t="s">
        <v>127</v>
      </c>
      <c r="C786" s="177">
        <v>5</v>
      </c>
      <c r="D786" s="178">
        <f>4.2+0.2+0.2</f>
        <v>4.6000000000000005</v>
      </c>
      <c r="E786" s="178">
        <v>0.65</v>
      </c>
      <c r="F786" s="179">
        <v>7.4999999999999997E-2</v>
      </c>
      <c r="G786" s="176"/>
      <c r="H786" s="176"/>
      <c r="K786">
        <f>14*0.34</f>
        <v>4.7600000000000007</v>
      </c>
    </row>
    <row r="787" spans="1:11">
      <c r="A787" s="176"/>
      <c r="B787" s="71" t="s">
        <v>157</v>
      </c>
      <c r="C787" s="177">
        <v>2</v>
      </c>
      <c r="D787" s="178">
        <f>1.45+0.2+0.2</f>
        <v>1.8499999999999999</v>
      </c>
      <c r="E787" s="178">
        <v>0.65</v>
      </c>
      <c r="F787" s="179">
        <v>7.4999999999999997E-2</v>
      </c>
      <c r="G787" s="176"/>
      <c r="H787" s="176"/>
    </row>
    <row r="788" spans="1:11">
      <c r="A788" s="176"/>
      <c r="B788" s="71" t="s">
        <v>121</v>
      </c>
      <c r="C788" s="177">
        <v>6</v>
      </c>
      <c r="D788" s="178">
        <f>3.1+0.2+0.2</f>
        <v>3.5000000000000004</v>
      </c>
      <c r="E788" s="178">
        <v>0.65</v>
      </c>
      <c r="F788" s="179">
        <v>7.4999999999999997E-2</v>
      </c>
      <c r="G788" s="176"/>
      <c r="H788" s="176"/>
    </row>
    <row r="789" spans="1:11">
      <c r="A789" s="176"/>
      <c r="B789" s="71" t="s">
        <v>131</v>
      </c>
      <c r="C789" s="177">
        <v>2</v>
      </c>
      <c r="D789" s="178">
        <f>1.5+0.2+0.2</f>
        <v>1.9</v>
      </c>
      <c r="E789" s="178">
        <v>0.65</v>
      </c>
      <c r="F789" s="179">
        <v>7.4999999999999997E-2</v>
      </c>
      <c r="G789" s="176"/>
      <c r="H789" s="176"/>
    </row>
    <row r="790" spans="1:11">
      <c r="A790" s="176"/>
      <c r="B790" s="71" t="s">
        <v>125</v>
      </c>
      <c r="C790" s="177">
        <v>1</v>
      </c>
      <c r="D790" s="178">
        <f>0.7+0.2+0.2</f>
        <v>1.0999999999999999</v>
      </c>
      <c r="E790" s="178">
        <v>0.65</v>
      </c>
      <c r="F790" s="179">
        <v>7.4999999999999997E-2</v>
      </c>
      <c r="G790" s="176"/>
      <c r="H790" s="176"/>
    </row>
    <row r="791" spans="1:11" ht="13">
      <c r="A791" s="176"/>
      <c r="B791" s="70"/>
      <c r="C791" s="177"/>
      <c r="D791" s="178"/>
      <c r="E791" s="178"/>
      <c r="F791" s="179"/>
      <c r="G791" s="176"/>
      <c r="H791" s="176"/>
    </row>
    <row r="792" spans="1:11" ht="33.75" customHeight="1">
      <c r="A792" s="30" t="s">
        <v>162</v>
      </c>
      <c r="B792" s="214" t="s">
        <v>163</v>
      </c>
      <c r="C792" s="214"/>
      <c r="D792" s="214"/>
      <c r="E792" s="214"/>
      <c r="F792" s="214"/>
      <c r="G792" s="214"/>
      <c r="H792" s="215"/>
    </row>
    <row r="793" spans="1:11" ht="13">
      <c r="A793" s="176"/>
      <c r="B793" s="70" t="s">
        <v>212</v>
      </c>
      <c r="C793" s="177"/>
      <c r="D793" s="178"/>
      <c r="E793" s="178"/>
      <c r="F793" s="179"/>
      <c r="G793" s="176"/>
      <c r="H793" s="176"/>
    </row>
    <row r="794" spans="1:11">
      <c r="A794" s="176"/>
      <c r="B794" s="71" t="s">
        <v>237</v>
      </c>
      <c r="C794" s="177">
        <v>1</v>
      </c>
      <c r="D794" s="178">
        <v>41.28</v>
      </c>
      <c r="E794" s="178"/>
      <c r="F794" s="179">
        <v>4.2</v>
      </c>
      <c r="G794" s="176"/>
      <c r="H794" s="176"/>
    </row>
    <row r="795" spans="1:11">
      <c r="A795" s="176"/>
      <c r="B795" s="71" t="s">
        <v>238</v>
      </c>
      <c r="C795" s="177">
        <v>2</v>
      </c>
      <c r="D795" s="178">
        <v>9</v>
      </c>
      <c r="E795" s="178"/>
      <c r="F795" s="179">
        <v>4.2</v>
      </c>
      <c r="G795" s="176"/>
      <c r="H795" s="176"/>
    </row>
    <row r="796" spans="1:11">
      <c r="A796" s="176"/>
      <c r="B796" s="71" t="s">
        <v>239</v>
      </c>
      <c r="C796" s="177">
        <v>1</v>
      </c>
      <c r="D796" s="178">
        <v>15.24</v>
      </c>
      <c r="E796" s="178"/>
      <c r="F796" s="179">
        <f>4.2-1.8</f>
        <v>2.4000000000000004</v>
      </c>
      <c r="G796" s="176"/>
      <c r="H796" s="176"/>
    </row>
    <row r="797" spans="1:11">
      <c r="A797" s="176"/>
      <c r="B797" s="71" t="s">
        <v>240</v>
      </c>
      <c r="C797" s="177">
        <v>1</v>
      </c>
      <c r="D797" s="178">
        <v>4.4000000000000004</v>
      </c>
      <c r="E797" s="178"/>
      <c r="F797" s="179">
        <v>4.2</v>
      </c>
      <c r="G797" s="176"/>
      <c r="H797" s="176"/>
    </row>
    <row r="798" spans="1:11">
      <c r="A798" s="176"/>
      <c r="B798" s="71" t="s">
        <v>241</v>
      </c>
      <c r="C798" s="177">
        <v>1</v>
      </c>
      <c r="D798" s="178">
        <v>17.489999999999998</v>
      </c>
      <c r="E798" s="178"/>
      <c r="F798" s="179">
        <v>4.2</v>
      </c>
      <c r="G798" s="176"/>
      <c r="H798" s="176"/>
    </row>
    <row r="799" spans="1:11">
      <c r="A799" s="176"/>
      <c r="B799" s="71" t="s">
        <v>242</v>
      </c>
      <c r="C799" s="177">
        <v>4</v>
      </c>
      <c r="D799" s="178">
        <v>13.85</v>
      </c>
      <c r="E799" s="178"/>
      <c r="F799" s="179">
        <v>4.2</v>
      </c>
      <c r="G799" s="176"/>
      <c r="H799" s="176"/>
    </row>
    <row r="800" spans="1:11">
      <c r="A800" s="176"/>
      <c r="B800" s="176" t="s">
        <v>243</v>
      </c>
      <c r="C800" s="177">
        <v>1</v>
      </c>
      <c r="D800" s="178">
        <v>26.3</v>
      </c>
      <c r="E800" s="178"/>
      <c r="F800" s="179">
        <v>4.2</v>
      </c>
      <c r="G800" s="176"/>
      <c r="H800" s="176"/>
    </row>
    <row r="801" spans="1:8">
      <c r="A801" s="176"/>
      <c r="B801" s="176" t="s">
        <v>244</v>
      </c>
      <c r="C801" s="177">
        <v>1</v>
      </c>
      <c r="D801" s="178">
        <v>58.87</v>
      </c>
      <c r="E801" s="178"/>
      <c r="F801" s="179">
        <v>4.2</v>
      </c>
      <c r="G801" s="176"/>
      <c r="H801" s="176"/>
    </row>
    <row r="802" spans="1:8">
      <c r="A802" s="176"/>
      <c r="B802" s="176" t="s">
        <v>245</v>
      </c>
      <c r="C802" s="177">
        <v>1</v>
      </c>
      <c r="D802" s="178">
        <v>25.09</v>
      </c>
      <c r="E802" s="178"/>
      <c r="F802" s="179">
        <v>4.2</v>
      </c>
      <c r="G802" s="176"/>
      <c r="H802" s="176"/>
    </row>
    <row r="803" spans="1:8">
      <c r="A803" s="176"/>
      <c r="B803" s="176" t="s">
        <v>246</v>
      </c>
      <c r="C803" s="177">
        <v>1</v>
      </c>
      <c r="D803" s="178">
        <v>8.4700000000000006</v>
      </c>
      <c r="E803" s="178"/>
      <c r="F803" s="179">
        <v>4.2</v>
      </c>
      <c r="G803" s="176"/>
      <c r="H803" s="176"/>
    </row>
    <row r="804" spans="1:8">
      <c r="A804" s="176"/>
      <c r="B804" s="176" t="s">
        <v>246</v>
      </c>
      <c r="C804" s="177">
        <v>1</v>
      </c>
      <c r="D804" s="178">
        <v>12</v>
      </c>
      <c r="E804" s="178"/>
      <c r="F804" s="179">
        <v>4.2</v>
      </c>
      <c r="G804" s="176"/>
      <c r="H804" s="176"/>
    </row>
    <row r="805" spans="1:8">
      <c r="A805" s="176"/>
      <c r="B805" s="176" t="s">
        <v>244</v>
      </c>
      <c r="C805" s="177">
        <v>1</v>
      </c>
      <c r="D805" s="178">
        <v>59.37</v>
      </c>
      <c r="E805" s="178"/>
      <c r="F805" s="179">
        <v>4.2</v>
      </c>
      <c r="G805" s="176"/>
      <c r="H805" s="176"/>
    </row>
    <row r="806" spans="1:8">
      <c r="A806" s="176"/>
      <c r="B806" s="176" t="s">
        <v>238</v>
      </c>
      <c r="C806" s="177">
        <v>2</v>
      </c>
      <c r="D806" s="178">
        <v>12</v>
      </c>
      <c r="E806" s="178"/>
      <c r="F806" s="179">
        <v>4.2</v>
      </c>
      <c r="G806" s="176"/>
      <c r="H806" s="176"/>
    </row>
    <row r="807" spans="1:8">
      <c r="A807" s="176"/>
      <c r="B807" s="176" t="s">
        <v>247</v>
      </c>
      <c r="C807" s="177">
        <v>1</v>
      </c>
      <c r="D807" s="178">
        <f>2.39+2.52</f>
        <v>4.91</v>
      </c>
      <c r="E807" s="178"/>
      <c r="F807" s="179">
        <v>4.2</v>
      </c>
      <c r="G807" s="176"/>
      <c r="H807" s="176"/>
    </row>
    <row r="808" spans="1:8">
      <c r="A808" s="176"/>
      <c r="B808" s="176" t="s">
        <v>248</v>
      </c>
      <c r="C808" s="177">
        <v>1</v>
      </c>
      <c r="D808" s="178">
        <v>8.39</v>
      </c>
      <c r="E808" s="178"/>
      <c r="F808" s="179">
        <v>4.2</v>
      </c>
      <c r="G808" s="176"/>
      <c r="H808" s="176"/>
    </row>
    <row r="809" spans="1:8">
      <c r="A809" s="176"/>
      <c r="B809" s="71" t="s">
        <v>239</v>
      </c>
      <c r="C809" s="177">
        <v>3</v>
      </c>
      <c r="D809" s="178">
        <v>14.44</v>
      </c>
      <c r="E809" s="178"/>
      <c r="F809" s="179">
        <v>4.2</v>
      </c>
      <c r="G809" s="176"/>
      <c r="H809" s="176"/>
    </row>
    <row r="810" spans="1:8">
      <c r="A810" s="176"/>
      <c r="B810" s="176" t="s">
        <v>249</v>
      </c>
      <c r="C810" s="177">
        <v>1</v>
      </c>
      <c r="D810" s="178">
        <v>25.22</v>
      </c>
      <c r="E810" s="178"/>
      <c r="F810" s="179">
        <v>4.2</v>
      </c>
      <c r="G810" s="176"/>
      <c r="H810" s="176"/>
    </row>
    <row r="811" spans="1:8">
      <c r="A811" s="176"/>
      <c r="B811" s="176" t="s">
        <v>250</v>
      </c>
      <c r="C811" s="177">
        <v>1</v>
      </c>
      <c r="D811" s="178">
        <v>14.26</v>
      </c>
      <c r="E811" s="178"/>
      <c r="F811" s="179">
        <v>4.2</v>
      </c>
      <c r="G811" s="176"/>
      <c r="H811" s="176"/>
    </row>
    <row r="812" spans="1:8">
      <c r="A812" s="176"/>
      <c r="B812" s="176" t="s">
        <v>251</v>
      </c>
      <c r="C812" s="177">
        <v>1</v>
      </c>
      <c r="D812" s="178">
        <v>13.44</v>
      </c>
      <c r="E812" s="178"/>
      <c r="F812" s="179">
        <v>4.2</v>
      </c>
      <c r="G812" s="176"/>
      <c r="H812" s="176"/>
    </row>
    <row r="813" spans="1:8">
      <c r="A813" s="176"/>
      <c r="B813" s="176" t="s">
        <v>252</v>
      </c>
      <c r="C813" s="177">
        <v>1</v>
      </c>
      <c r="D813" s="178">
        <v>29.16</v>
      </c>
      <c r="E813" s="178"/>
      <c r="F813" s="179">
        <v>4.2</v>
      </c>
      <c r="G813" s="176"/>
      <c r="H813" s="176"/>
    </row>
    <row r="814" spans="1:8">
      <c r="A814" s="176"/>
      <c r="B814" s="176" t="s">
        <v>253</v>
      </c>
      <c r="C814" s="177">
        <v>1</v>
      </c>
      <c r="D814" s="178">
        <v>23.2</v>
      </c>
      <c r="E814" s="178"/>
      <c r="F814" s="179">
        <f>4.2-1.8</f>
        <v>2.4000000000000004</v>
      </c>
      <c r="G814" s="176"/>
      <c r="H814" s="176"/>
    </row>
    <row r="815" spans="1:8">
      <c r="A815" s="176"/>
      <c r="B815" s="176" t="s">
        <v>254</v>
      </c>
      <c r="C815" s="177">
        <v>1</v>
      </c>
      <c r="D815" s="178">
        <v>28.6</v>
      </c>
      <c r="E815" s="178"/>
      <c r="F815" s="179">
        <v>2.4</v>
      </c>
      <c r="G815" s="176"/>
      <c r="H815" s="176"/>
    </row>
    <row r="816" spans="1:8">
      <c r="A816" s="176"/>
      <c r="B816" s="176" t="s">
        <v>255</v>
      </c>
      <c r="C816" s="177">
        <v>1</v>
      </c>
      <c r="D816" s="178">
        <v>8.69</v>
      </c>
      <c r="E816" s="178"/>
      <c r="F816" s="179">
        <v>2.4</v>
      </c>
      <c r="G816" s="176"/>
      <c r="H816" s="176"/>
    </row>
    <row r="817" spans="1:9">
      <c r="A817" s="176"/>
      <c r="B817" s="176" t="s">
        <v>246</v>
      </c>
      <c r="C817" s="177">
        <v>2</v>
      </c>
      <c r="D817" s="178">
        <v>10.61</v>
      </c>
      <c r="E817" s="178"/>
      <c r="F817" s="179">
        <v>4.2</v>
      </c>
      <c r="G817" s="176"/>
      <c r="H817" s="176"/>
    </row>
    <row r="818" spans="1:9">
      <c r="A818" s="176"/>
      <c r="B818" s="71" t="s">
        <v>241</v>
      </c>
      <c r="C818" s="177">
        <v>4</v>
      </c>
      <c r="D818" s="178">
        <v>14.39</v>
      </c>
      <c r="E818" s="178"/>
      <c r="F818" s="179">
        <v>4.2</v>
      </c>
      <c r="G818" s="176"/>
      <c r="H818" s="176"/>
    </row>
    <row r="819" spans="1:9">
      <c r="A819" s="176"/>
      <c r="B819" s="176" t="s">
        <v>248</v>
      </c>
      <c r="C819" s="177">
        <v>1</v>
      </c>
      <c r="D819" s="178">
        <v>8.39</v>
      </c>
      <c r="E819" s="178"/>
      <c r="F819" s="179">
        <v>4.2</v>
      </c>
      <c r="G819" s="176"/>
      <c r="H819" s="176"/>
    </row>
    <row r="820" spans="1:9">
      <c r="A820" s="176"/>
      <c r="B820" s="176" t="s">
        <v>244</v>
      </c>
      <c r="C820" s="177">
        <v>1</v>
      </c>
      <c r="D820" s="178">
        <v>59.79</v>
      </c>
      <c r="E820" s="178"/>
      <c r="F820" s="179">
        <v>4.2</v>
      </c>
      <c r="G820" s="176"/>
      <c r="H820" s="176"/>
      <c r="I820">
        <f>18.4*11.3</f>
        <v>207.92</v>
      </c>
    </row>
    <row r="821" spans="1:9" ht="13">
      <c r="A821" s="176"/>
      <c r="B821" s="187" t="s">
        <v>100</v>
      </c>
      <c r="C821" s="177"/>
      <c r="D821" s="178"/>
      <c r="E821" s="178"/>
      <c r="F821" s="179"/>
      <c r="G821" s="176"/>
      <c r="H821" s="176"/>
    </row>
    <row r="822" spans="1:9">
      <c r="A822" s="176"/>
      <c r="B822" s="71" t="s">
        <v>101</v>
      </c>
      <c r="C822" s="177">
        <v>-4</v>
      </c>
      <c r="D822" s="178">
        <v>1.2</v>
      </c>
      <c r="E822" s="178"/>
      <c r="F822" s="178">
        <v>2.4</v>
      </c>
      <c r="G822" s="176"/>
      <c r="H822" s="176"/>
    </row>
    <row r="823" spans="1:9">
      <c r="A823" s="176"/>
      <c r="B823" s="71" t="s">
        <v>29</v>
      </c>
      <c r="C823" s="177">
        <v>-2</v>
      </c>
      <c r="D823" s="178">
        <v>1</v>
      </c>
      <c r="E823" s="178"/>
      <c r="F823" s="178">
        <v>2.4</v>
      </c>
      <c r="G823" s="176"/>
      <c r="H823" s="176"/>
    </row>
    <row r="824" spans="1:9">
      <c r="A824" s="176"/>
      <c r="B824" s="71" t="s">
        <v>102</v>
      </c>
      <c r="C824" s="177">
        <v>-8</v>
      </c>
      <c r="D824" s="178">
        <v>2</v>
      </c>
      <c r="E824" s="178"/>
      <c r="F824" s="178">
        <v>2.4</v>
      </c>
      <c r="G824" s="176"/>
      <c r="H824" s="176"/>
    </row>
    <row r="825" spans="1:9">
      <c r="A825" s="176"/>
      <c r="B825" s="71" t="s">
        <v>103</v>
      </c>
      <c r="C825" s="177">
        <v>-3</v>
      </c>
      <c r="D825" s="178">
        <v>1.2</v>
      </c>
      <c r="E825" s="178"/>
      <c r="F825" s="178">
        <v>2.4</v>
      </c>
      <c r="G825" s="176"/>
      <c r="H825" s="176"/>
    </row>
    <row r="826" spans="1:9">
      <c r="A826" s="176"/>
      <c r="B826" s="71" t="s">
        <v>104</v>
      </c>
      <c r="C826" s="177">
        <v>-15</v>
      </c>
      <c r="D826" s="178">
        <v>2.8</v>
      </c>
      <c r="E826" s="178"/>
      <c r="F826" s="178">
        <v>3.3</v>
      </c>
      <c r="G826" s="176"/>
      <c r="H826" s="176"/>
    </row>
    <row r="827" spans="1:9">
      <c r="A827" s="176"/>
      <c r="B827" s="71" t="s">
        <v>105</v>
      </c>
      <c r="C827" s="177">
        <v>-1</v>
      </c>
      <c r="D827" s="178">
        <v>4.3</v>
      </c>
      <c r="E827" s="178"/>
      <c r="F827" s="178">
        <v>3.3</v>
      </c>
      <c r="G827" s="176"/>
      <c r="H827" s="176"/>
    </row>
    <row r="828" spans="1:9">
      <c r="A828" s="176"/>
      <c r="B828" s="71" t="s">
        <v>106</v>
      </c>
      <c r="C828" s="29" t="s">
        <v>107</v>
      </c>
      <c r="D828" s="178">
        <v>4.05</v>
      </c>
      <c r="E828" s="178"/>
      <c r="F828" s="178">
        <v>3.3</v>
      </c>
      <c r="G828" s="176"/>
      <c r="H828" s="176"/>
    </row>
    <row r="829" spans="1:9">
      <c r="A829" s="176"/>
      <c r="B829" s="71" t="s">
        <v>108</v>
      </c>
      <c r="C829" s="177">
        <v>-2</v>
      </c>
      <c r="D829" s="178">
        <v>0.8</v>
      </c>
      <c r="E829" s="178"/>
      <c r="F829" s="178">
        <v>2.4</v>
      </c>
      <c r="G829" s="176"/>
      <c r="H829" s="176"/>
    </row>
    <row r="830" spans="1:9">
      <c r="A830" s="176"/>
      <c r="B830" s="71" t="s">
        <v>109</v>
      </c>
      <c r="C830" s="29" t="s">
        <v>107</v>
      </c>
      <c r="D830" s="178">
        <v>7.97</v>
      </c>
      <c r="E830" s="178"/>
      <c r="F830" s="178">
        <v>3.3</v>
      </c>
      <c r="G830" s="176"/>
      <c r="H830" s="176"/>
    </row>
    <row r="831" spans="1:9">
      <c r="A831" s="176"/>
      <c r="B831" s="71" t="s">
        <v>110</v>
      </c>
      <c r="C831" s="29" t="s">
        <v>107</v>
      </c>
      <c r="D831" s="178">
        <v>6.6</v>
      </c>
      <c r="E831" s="178"/>
      <c r="F831" s="178">
        <v>3.3</v>
      </c>
      <c r="G831" s="176"/>
      <c r="H831" s="176"/>
    </row>
    <row r="832" spans="1:9">
      <c r="A832" s="176"/>
      <c r="B832" s="71" t="s">
        <v>111</v>
      </c>
      <c r="C832" s="29" t="s">
        <v>107</v>
      </c>
      <c r="D832" s="178">
        <v>6.44</v>
      </c>
      <c r="E832" s="178"/>
      <c r="F832" s="178">
        <v>3.3</v>
      </c>
      <c r="G832" s="176"/>
      <c r="H832" s="176"/>
    </row>
    <row r="833" spans="1:8">
      <c r="A833" s="176"/>
      <c r="B833" s="71" t="s">
        <v>112</v>
      </c>
      <c r="C833" s="29" t="s">
        <v>107</v>
      </c>
      <c r="D833" s="178">
        <v>4.2</v>
      </c>
      <c r="E833" s="178"/>
      <c r="F833" s="178">
        <v>3.3</v>
      </c>
      <c r="G833" s="176"/>
      <c r="H833" s="176"/>
    </row>
    <row r="834" spans="1:8">
      <c r="A834" s="176"/>
      <c r="B834" s="71" t="s">
        <v>113</v>
      </c>
      <c r="C834" s="29">
        <v>-1</v>
      </c>
      <c r="D834" s="178">
        <v>2.9</v>
      </c>
      <c r="E834" s="178"/>
      <c r="F834" s="178">
        <v>3.3</v>
      </c>
      <c r="G834" s="176"/>
      <c r="H834" s="176"/>
    </row>
    <row r="835" spans="1:8">
      <c r="A835" s="176"/>
      <c r="B835" s="71" t="s">
        <v>114</v>
      </c>
      <c r="C835" s="29" t="s">
        <v>107</v>
      </c>
      <c r="D835" s="178">
        <v>4</v>
      </c>
      <c r="E835" s="178"/>
      <c r="F835" s="178">
        <v>3.3</v>
      </c>
      <c r="G835" s="176"/>
      <c r="H835" s="176"/>
    </row>
    <row r="836" spans="1:8">
      <c r="A836" s="176"/>
      <c r="B836" s="71" t="s">
        <v>115</v>
      </c>
      <c r="C836" s="29">
        <v>-1</v>
      </c>
      <c r="D836" s="178">
        <v>6.06</v>
      </c>
      <c r="E836" s="178"/>
      <c r="F836" s="178">
        <v>3.3</v>
      </c>
      <c r="G836" s="176"/>
      <c r="H836" s="176"/>
    </row>
    <row r="837" spans="1:8">
      <c r="A837" s="176"/>
      <c r="B837" s="71" t="s">
        <v>116</v>
      </c>
      <c r="C837" s="177">
        <v>-1</v>
      </c>
      <c r="D837" s="178">
        <v>1.6</v>
      </c>
      <c r="E837" s="178"/>
      <c r="F837" s="178">
        <v>0.9</v>
      </c>
      <c r="G837" s="176"/>
      <c r="H837" s="176"/>
    </row>
    <row r="838" spans="1:8">
      <c r="A838" s="176"/>
      <c r="B838" s="71" t="s">
        <v>117</v>
      </c>
      <c r="C838" s="177">
        <v>-1</v>
      </c>
      <c r="D838" s="178">
        <v>2.6</v>
      </c>
      <c r="E838" s="178"/>
      <c r="F838" s="178">
        <v>0.9</v>
      </c>
      <c r="G838" s="176"/>
      <c r="H838" s="176"/>
    </row>
    <row r="839" spans="1:8">
      <c r="A839" s="176"/>
      <c r="B839" s="71" t="s">
        <v>118</v>
      </c>
      <c r="C839" s="29" t="s">
        <v>107</v>
      </c>
      <c r="D839" s="178">
        <v>1.45</v>
      </c>
      <c r="E839" s="178"/>
      <c r="F839" s="178">
        <v>0.9</v>
      </c>
      <c r="G839" s="176"/>
      <c r="H839" s="176"/>
    </row>
    <row r="840" spans="1:8">
      <c r="A840" s="176"/>
      <c r="B840" s="71" t="s">
        <v>119</v>
      </c>
      <c r="C840" s="29" t="s">
        <v>107</v>
      </c>
      <c r="D840" s="178">
        <v>3.25</v>
      </c>
      <c r="E840" s="178"/>
      <c r="F840" s="178">
        <v>0.9</v>
      </c>
      <c r="G840" s="176"/>
      <c r="H840" s="176"/>
    </row>
    <row r="841" spans="1:8">
      <c r="A841" s="176"/>
      <c r="B841" s="71" t="s">
        <v>120</v>
      </c>
      <c r="C841" s="177">
        <v>-6</v>
      </c>
      <c r="D841" s="178">
        <v>3.74</v>
      </c>
      <c r="E841" s="178"/>
      <c r="F841" s="178">
        <v>3.3</v>
      </c>
      <c r="G841" s="176"/>
      <c r="H841" s="176"/>
    </row>
    <row r="842" spans="1:8">
      <c r="A842" s="176"/>
      <c r="B842" s="71" t="s">
        <v>121</v>
      </c>
      <c r="C842" s="29">
        <v>-7</v>
      </c>
      <c r="D842" s="178">
        <v>3.1</v>
      </c>
      <c r="E842" s="178"/>
      <c r="F842" s="178">
        <v>1.5</v>
      </c>
      <c r="G842" s="176"/>
      <c r="H842" s="176"/>
    </row>
    <row r="843" spans="1:8">
      <c r="A843" s="176"/>
      <c r="B843" s="71" t="s">
        <v>122</v>
      </c>
      <c r="C843" s="29" t="s">
        <v>107</v>
      </c>
      <c r="D843" s="178">
        <v>4.05</v>
      </c>
      <c r="E843" s="178"/>
      <c r="F843" s="178">
        <v>3.3</v>
      </c>
      <c r="G843" s="176"/>
      <c r="H843" s="176"/>
    </row>
    <row r="844" spans="1:8">
      <c r="A844" s="176"/>
      <c r="B844" s="71" t="s">
        <v>123</v>
      </c>
      <c r="C844" s="29">
        <v>-1</v>
      </c>
      <c r="D844" s="178">
        <v>4.05</v>
      </c>
      <c r="E844" s="178"/>
      <c r="F844" s="178">
        <v>2.4</v>
      </c>
      <c r="G844" s="176"/>
      <c r="H844" s="176"/>
    </row>
    <row r="845" spans="1:8">
      <c r="A845" s="176"/>
      <c r="B845" s="71" t="s">
        <v>124</v>
      </c>
      <c r="C845" s="177">
        <v>-17</v>
      </c>
      <c r="D845" s="178">
        <v>2</v>
      </c>
      <c r="E845" s="178"/>
      <c r="F845" s="178">
        <v>3</v>
      </c>
      <c r="G845" s="176"/>
      <c r="H845" s="176"/>
    </row>
    <row r="846" spans="1:8">
      <c r="A846" s="176"/>
      <c r="B846" s="71" t="s">
        <v>125</v>
      </c>
      <c r="C846" s="177">
        <v>-2</v>
      </c>
      <c r="D846" s="178">
        <v>0.7</v>
      </c>
      <c r="E846" s="178"/>
      <c r="F846" s="178">
        <v>3</v>
      </c>
      <c r="G846" s="176"/>
      <c r="H846" s="176"/>
    </row>
    <row r="847" spans="1:8">
      <c r="A847" s="176"/>
      <c r="B847" s="71" t="s">
        <v>126</v>
      </c>
      <c r="C847" s="29" t="s">
        <v>107</v>
      </c>
      <c r="D847" s="178">
        <v>3.9</v>
      </c>
      <c r="E847" s="178"/>
      <c r="F847" s="178">
        <v>3.3</v>
      </c>
      <c r="G847" s="176"/>
      <c r="H847" s="176"/>
    </row>
    <row r="848" spans="1:8">
      <c r="A848" s="176"/>
      <c r="B848" s="71" t="s">
        <v>127</v>
      </c>
      <c r="C848" s="177">
        <v>-5</v>
      </c>
      <c r="D848" s="178">
        <v>4.2</v>
      </c>
      <c r="E848" s="178"/>
      <c r="F848" s="178">
        <v>2.7</v>
      </c>
      <c r="G848" s="176"/>
      <c r="H848" s="176"/>
    </row>
    <row r="849" spans="1:8">
      <c r="A849" s="176"/>
      <c r="B849" s="71" t="s">
        <v>128</v>
      </c>
      <c r="C849" s="29" t="s">
        <v>107</v>
      </c>
      <c r="D849" s="178">
        <v>1.2</v>
      </c>
      <c r="E849" s="178"/>
      <c r="F849" s="178">
        <v>3.3</v>
      </c>
      <c r="G849" s="176"/>
      <c r="H849" s="176"/>
    </row>
    <row r="850" spans="1:8">
      <c r="A850" s="176"/>
      <c r="B850" s="71" t="s">
        <v>129</v>
      </c>
      <c r="C850" s="29" t="s">
        <v>107</v>
      </c>
      <c r="D850" s="178">
        <v>3</v>
      </c>
      <c r="E850" s="178"/>
      <c r="F850" s="178">
        <v>3.3</v>
      </c>
      <c r="G850" s="176"/>
      <c r="H850" s="176"/>
    </row>
    <row r="851" spans="1:8">
      <c r="A851" s="176"/>
      <c r="B851" s="71" t="s">
        <v>130</v>
      </c>
      <c r="C851" s="29" t="s">
        <v>107</v>
      </c>
      <c r="D851" s="178">
        <v>1.5</v>
      </c>
      <c r="E851" s="178"/>
      <c r="F851" s="178">
        <v>3</v>
      </c>
      <c r="G851" s="176"/>
      <c r="H851" s="176"/>
    </row>
    <row r="852" spans="1:8">
      <c r="A852" s="176"/>
      <c r="B852" s="71" t="s">
        <v>131</v>
      </c>
      <c r="C852" s="29" t="s">
        <v>107</v>
      </c>
      <c r="D852" s="178">
        <v>1.5</v>
      </c>
      <c r="E852" s="178"/>
      <c r="F852" s="178">
        <v>1.5</v>
      </c>
      <c r="G852" s="176"/>
      <c r="H852" s="176"/>
    </row>
    <row r="853" spans="1:8">
      <c r="A853" s="176"/>
      <c r="B853" s="71" t="s">
        <v>132</v>
      </c>
      <c r="C853" s="29" t="s">
        <v>107</v>
      </c>
      <c r="D853" s="178">
        <v>0.6</v>
      </c>
      <c r="E853" s="178"/>
      <c r="F853" s="178">
        <v>1.8</v>
      </c>
      <c r="G853" s="176"/>
      <c r="H853" s="176"/>
    </row>
    <row r="854" spans="1:8">
      <c r="A854" s="176"/>
      <c r="B854" s="71" t="s">
        <v>133</v>
      </c>
      <c r="C854" s="29" t="s">
        <v>107</v>
      </c>
      <c r="D854" s="178">
        <v>0.9</v>
      </c>
      <c r="E854" s="178"/>
      <c r="F854" s="178">
        <v>1.5</v>
      </c>
      <c r="G854" s="176"/>
      <c r="H854" s="176"/>
    </row>
    <row r="855" spans="1:8">
      <c r="A855" s="176"/>
      <c r="B855" s="71" t="s">
        <v>134</v>
      </c>
      <c r="C855" s="29" t="s">
        <v>107</v>
      </c>
      <c r="D855" s="178">
        <v>0.85</v>
      </c>
      <c r="E855" s="178"/>
      <c r="F855" s="178">
        <v>1.8</v>
      </c>
      <c r="G855" s="176"/>
      <c r="H855" s="176"/>
    </row>
    <row r="856" spans="1:8">
      <c r="A856" s="176"/>
      <c r="B856" s="71" t="s">
        <v>135</v>
      </c>
      <c r="C856" s="29" t="s">
        <v>107</v>
      </c>
      <c r="D856" s="178">
        <v>0.89</v>
      </c>
      <c r="E856" s="178"/>
      <c r="F856" s="178">
        <v>1.8</v>
      </c>
      <c r="G856" s="176"/>
      <c r="H856" s="176"/>
    </row>
    <row r="857" spans="1:8">
      <c r="A857" s="176"/>
      <c r="B857" s="71" t="s">
        <v>136</v>
      </c>
      <c r="C857" s="29">
        <v>-2</v>
      </c>
      <c r="D857" s="178">
        <v>0.9</v>
      </c>
      <c r="E857" s="178"/>
      <c r="F857" s="179">
        <v>2.1</v>
      </c>
      <c r="G857" s="176"/>
      <c r="H857" s="176"/>
    </row>
    <row r="858" spans="1:8">
      <c r="A858" s="176"/>
      <c r="B858" s="176"/>
      <c r="C858" s="177"/>
      <c r="D858" s="178"/>
      <c r="E858" s="178"/>
      <c r="F858" s="179"/>
      <c r="G858" s="176"/>
      <c r="H858" s="176"/>
    </row>
    <row r="859" spans="1:8">
      <c r="A859" s="176"/>
      <c r="B859" s="176"/>
      <c r="C859" s="177"/>
      <c r="D859" s="178"/>
      <c r="E859" s="178"/>
      <c r="F859" s="179"/>
      <c r="G859" s="176"/>
      <c r="H859" s="176"/>
    </row>
    <row r="860" spans="1:8">
      <c r="A860" s="176"/>
      <c r="B860" s="176" t="s">
        <v>256</v>
      </c>
      <c r="C860" s="177">
        <v>1</v>
      </c>
      <c r="D860" s="178">
        <v>23.6</v>
      </c>
      <c r="E860" s="178"/>
      <c r="F860" s="179">
        <v>4.2</v>
      </c>
      <c r="G860" s="176"/>
      <c r="H860" s="176"/>
    </row>
    <row r="861" spans="1:8">
      <c r="A861" s="176"/>
      <c r="B861" s="71" t="s">
        <v>257</v>
      </c>
      <c r="C861" s="177">
        <v>1</v>
      </c>
      <c r="D861" s="178">
        <v>8.7200000000000006</v>
      </c>
      <c r="E861" s="178"/>
      <c r="F861" s="179">
        <v>4.2</v>
      </c>
      <c r="G861" s="176"/>
      <c r="H861" s="176"/>
    </row>
    <row r="862" spans="1:8">
      <c r="A862" s="176"/>
      <c r="B862" s="176" t="s">
        <v>258</v>
      </c>
      <c r="C862" s="177">
        <v>1</v>
      </c>
      <c r="D862" s="178">
        <v>16.8</v>
      </c>
      <c r="E862" s="178"/>
      <c r="F862" s="179">
        <v>4.2</v>
      </c>
      <c r="G862" s="176"/>
      <c r="H862" s="176"/>
    </row>
    <row r="863" spans="1:8">
      <c r="A863" s="176"/>
      <c r="B863" s="176" t="s">
        <v>259</v>
      </c>
      <c r="C863" s="177">
        <v>1</v>
      </c>
      <c r="D863" s="178">
        <v>10.54</v>
      </c>
      <c r="E863" s="178"/>
      <c r="F863" s="179">
        <v>4.2</v>
      </c>
      <c r="G863" s="176"/>
      <c r="H863" s="176"/>
    </row>
    <row r="864" spans="1:8">
      <c r="A864" s="176"/>
      <c r="B864" s="71" t="s">
        <v>260</v>
      </c>
      <c r="C864" s="177">
        <v>1</v>
      </c>
      <c r="D864" s="178">
        <v>9.44</v>
      </c>
      <c r="E864" s="178"/>
      <c r="F864" s="179">
        <v>4.2</v>
      </c>
      <c r="G864" s="176"/>
      <c r="H864" s="176"/>
    </row>
    <row r="865" spans="1:8">
      <c r="A865" s="176"/>
      <c r="B865" s="71" t="s">
        <v>261</v>
      </c>
      <c r="C865" s="177">
        <v>1</v>
      </c>
      <c r="D865" s="178">
        <v>12.53</v>
      </c>
      <c r="E865" s="178"/>
      <c r="F865" s="179">
        <v>4.2</v>
      </c>
      <c r="G865" s="176"/>
      <c r="H865" s="176"/>
    </row>
    <row r="866" spans="1:8">
      <c r="A866" s="176"/>
      <c r="B866" s="71" t="s">
        <v>262</v>
      </c>
      <c r="C866" s="177">
        <v>1</v>
      </c>
      <c r="D866" s="178">
        <v>11.4</v>
      </c>
      <c r="E866" s="178"/>
      <c r="F866" s="179">
        <v>4.2</v>
      </c>
      <c r="G866" s="176"/>
      <c r="H866" s="176"/>
    </row>
    <row r="867" spans="1:8">
      <c r="A867" s="176"/>
      <c r="B867" s="176" t="s">
        <v>263</v>
      </c>
      <c r="C867" s="177">
        <v>1</v>
      </c>
      <c r="D867" s="178">
        <v>59.05</v>
      </c>
      <c r="E867" s="178"/>
      <c r="F867" s="179">
        <v>4.2</v>
      </c>
      <c r="G867" s="176"/>
      <c r="H867" s="176"/>
    </row>
    <row r="868" spans="1:8">
      <c r="A868" s="176"/>
      <c r="B868" s="176" t="s">
        <v>264</v>
      </c>
      <c r="C868" s="177">
        <v>1</v>
      </c>
      <c r="D868" s="178">
        <v>8.4</v>
      </c>
      <c r="E868" s="178"/>
      <c r="F868" s="179">
        <v>4.2</v>
      </c>
      <c r="G868" s="176"/>
      <c r="H868" s="176"/>
    </row>
    <row r="869" spans="1:8">
      <c r="A869" s="176"/>
      <c r="B869" s="176" t="s">
        <v>265</v>
      </c>
      <c r="C869" s="177">
        <v>1</v>
      </c>
      <c r="D869" s="178">
        <v>11.92</v>
      </c>
      <c r="E869" s="178"/>
      <c r="F869" s="179">
        <v>4.2</v>
      </c>
      <c r="G869" s="176"/>
      <c r="H869" s="176"/>
    </row>
    <row r="870" spans="1:8">
      <c r="A870" s="176"/>
      <c r="B870" s="176" t="s">
        <v>266</v>
      </c>
      <c r="C870" s="177">
        <v>1</v>
      </c>
      <c r="D870" s="178">
        <v>18.600000000000001</v>
      </c>
      <c r="E870" s="178"/>
      <c r="F870" s="179">
        <v>4.2</v>
      </c>
      <c r="G870" s="176"/>
      <c r="H870" s="176"/>
    </row>
    <row r="871" spans="1:8">
      <c r="A871" s="176"/>
      <c r="B871" s="176" t="s">
        <v>246</v>
      </c>
      <c r="C871" s="177">
        <v>4</v>
      </c>
      <c r="D871" s="178">
        <v>10.62</v>
      </c>
      <c r="E871" s="178"/>
      <c r="F871" s="179">
        <v>4.2</v>
      </c>
      <c r="G871" s="176"/>
      <c r="H871" s="176"/>
    </row>
    <row r="872" spans="1:8">
      <c r="A872" s="176"/>
      <c r="B872" s="71" t="s">
        <v>267</v>
      </c>
      <c r="C872" s="177">
        <v>2</v>
      </c>
      <c r="D872" s="178">
        <v>12.6</v>
      </c>
      <c r="E872" s="178"/>
      <c r="F872" s="179">
        <v>4.2</v>
      </c>
      <c r="G872" s="176"/>
      <c r="H872" s="176"/>
    </row>
    <row r="873" spans="1:8" ht="13">
      <c r="A873" s="176"/>
      <c r="B873" s="187" t="s">
        <v>100</v>
      </c>
      <c r="C873" s="177"/>
      <c r="D873" s="178"/>
      <c r="E873" s="178"/>
      <c r="F873" s="179"/>
      <c r="G873" s="176"/>
      <c r="H873" s="176"/>
    </row>
    <row r="874" spans="1:8">
      <c r="A874" s="176"/>
      <c r="B874" s="71" t="s">
        <v>121</v>
      </c>
      <c r="C874" s="177">
        <v>-1</v>
      </c>
      <c r="D874" s="178">
        <v>3.1</v>
      </c>
      <c r="E874" s="178"/>
      <c r="F874" s="179">
        <v>1.5</v>
      </c>
      <c r="G874" s="176"/>
      <c r="H874" s="176"/>
    </row>
    <row r="875" spans="1:8">
      <c r="A875" s="176"/>
      <c r="B875" s="71" t="s">
        <v>268</v>
      </c>
      <c r="C875" s="177">
        <v>-1</v>
      </c>
      <c r="D875" s="178">
        <v>1.6</v>
      </c>
      <c r="E875" s="178"/>
      <c r="F875" s="179">
        <v>2.4</v>
      </c>
      <c r="G875" s="176"/>
      <c r="H875" s="176"/>
    </row>
    <row r="876" spans="1:8">
      <c r="A876" s="176"/>
      <c r="B876" s="71" t="s">
        <v>104</v>
      </c>
      <c r="C876" s="177">
        <v>-15</v>
      </c>
      <c r="D876" s="178">
        <v>2.8</v>
      </c>
      <c r="E876" s="178"/>
      <c r="F876" s="179">
        <v>3.3</v>
      </c>
      <c r="G876" s="176"/>
      <c r="H876" s="176"/>
    </row>
    <row r="877" spans="1:8">
      <c r="A877" s="176"/>
      <c r="B877" s="71" t="s">
        <v>101</v>
      </c>
      <c r="C877" s="177">
        <v>-4</v>
      </c>
      <c r="D877" s="178">
        <v>1.2</v>
      </c>
      <c r="E877" s="178"/>
      <c r="F877" s="179">
        <v>2.4</v>
      </c>
      <c r="G877" s="176"/>
      <c r="H877" s="176"/>
    </row>
    <row r="878" spans="1:8">
      <c r="A878" s="176"/>
      <c r="B878" s="71" t="s">
        <v>102</v>
      </c>
      <c r="C878" s="29">
        <v>-6</v>
      </c>
      <c r="D878" s="178">
        <v>2</v>
      </c>
      <c r="E878" s="178"/>
      <c r="F878" s="179">
        <v>2.4</v>
      </c>
      <c r="G878" s="176"/>
      <c r="H878" s="176"/>
    </row>
    <row r="879" spans="1:8">
      <c r="A879" s="176"/>
      <c r="B879" s="71" t="s">
        <v>103</v>
      </c>
      <c r="C879" s="177">
        <v>-1</v>
      </c>
      <c r="D879" s="178">
        <v>1.2</v>
      </c>
      <c r="E879" s="178"/>
      <c r="F879" s="179">
        <v>2.4</v>
      </c>
      <c r="G879" s="176"/>
      <c r="H879" s="176"/>
    </row>
    <row r="880" spans="1:8">
      <c r="A880" s="176"/>
      <c r="B880" s="71" t="s">
        <v>105</v>
      </c>
      <c r="C880" s="177">
        <v>-1</v>
      </c>
      <c r="D880" s="178">
        <v>4.3</v>
      </c>
      <c r="E880" s="178"/>
      <c r="F880" s="179">
        <v>3.3</v>
      </c>
      <c r="G880" s="176"/>
      <c r="H880" s="176"/>
    </row>
    <row r="881" spans="1:8">
      <c r="A881" s="176"/>
      <c r="B881" s="71" t="s">
        <v>129</v>
      </c>
      <c r="C881" s="177">
        <v>-2</v>
      </c>
      <c r="D881" s="178">
        <v>3</v>
      </c>
      <c r="E881" s="178"/>
      <c r="F881" s="179">
        <v>3.3</v>
      </c>
      <c r="G881" s="176"/>
      <c r="H881" s="176"/>
    </row>
    <row r="882" spans="1:8">
      <c r="A882" s="176"/>
      <c r="B882" s="71" t="s">
        <v>269</v>
      </c>
      <c r="C882" s="177">
        <v>-1</v>
      </c>
      <c r="D882" s="178">
        <v>4.05</v>
      </c>
      <c r="E882" s="178"/>
      <c r="F882" s="179">
        <v>4.2</v>
      </c>
      <c r="G882" s="176"/>
      <c r="H882" s="176"/>
    </row>
    <row r="883" spans="1:8">
      <c r="A883" s="176"/>
      <c r="B883" s="71" t="s">
        <v>197</v>
      </c>
      <c r="C883" s="177">
        <v>-2</v>
      </c>
      <c r="D883" s="178">
        <v>0.9</v>
      </c>
      <c r="E883" s="178"/>
      <c r="F883" s="179">
        <v>2.4</v>
      </c>
      <c r="G883" s="176"/>
      <c r="H883" s="176"/>
    </row>
    <row r="884" spans="1:8">
      <c r="A884" s="176"/>
      <c r="B884" s="176"/>
      <c r="C884" s="177"/>
      <c r="D884" s="178"/>
      <c r="E884" s="178"/>
      <c r="F884" s="179"/>
      <c r="G884" s="176"/>
      <c r="H884" s="176"/>
    </row>
    <row r="885" spans="1:8" ht="42" customHeight="1">
      <c r="A885" s="190" t="s">
        <v>201</v>
      </c>
      <c r="B885" s="214" t="s">
        <v>202</v>
      </c>
      <c r="C885" s="214"/>
      <c r="D885" s="214"/>
      <c r="E885" s="214"/>
      <c r="F885" s="214"/>
      <c r="G885" s="214"/>
      <c r="H885" s="215"/>
    </row>
    <row r="886" spans="1:8" ht="13">
      <c r="A886" s="30"/>
      <c r="B886" s="197" t="s">
        <v>212</v>
      </c>
      <c r="C886" s="27"/>
      <c r="D886" s="27"/>
      <c r="E886" s="27"/>
      <c r="F886" s="27"/>
      <c r="G886" s="27"/>
      <c r="H886" s="27"/>
    </row>
    <row r="887" spans="1:8">
      <c r="A887" s="176"/>
      <c r="B887" s="176"/>
      <c r="C887" s="177"/>
      <c r="D887" s="178"/>
      <c r="E887" s="178"/>
      <c r="F887" s="179"/>
      <c r="G887" s="176"/>
      <c r="H887" s="176"/>
    </row>
    <row r="888" spans="1:8">
      <c r="A888" s="176"/>
      <c r="B888" s="176"/>
      <c r="C888" s="177"/>
      <c r="D888" s="178"/>
      <c r="E888" s="178"/>
      <c r="F888" s="179"/>
      <c r="G888" s="176"/>
      <c r="H888" s="176"/>
    </row>
    <row r="889" spans="1:8">
      <c r="A889" s="176"/>
      <c r="B889" s="176"/>
      <c r="C889" s="177"/>
      <c r="D889" s="178"/>
      <c r="E889" s="178"/>
      <c r="F889" s="179"/>
      <c r="G889" s="176"/>
      <c r="H889" s="176"/>
    </row>
    <row r="890" spans="1:8" ht="43.5" customHeight="1">
      <c r="A890" s="30" t="s">
        <v>203</v>
      </c>
      <c r="B890" s="216" t="s">
        <v>204</v>
      </c>
      <c r="C890" s="216"/>
      <c r="D890" s="216"/>
      <c r="E890" s="216"/>
      <c r="F890" s="216"/>
      <c r="G890" s="216"/>
      <c r="H890" s="216"/>
    </row>
    <row r="891" spans="1:8" ht="13">
      <c r="A891" s="30"/>
      <c r="B891" s="197" t="s">
        <v>212</v>
      </c>
      <c r="C891" s="27"/>
      <c r="D891" s="27"/>
      <c r="E891" s="27"/>
      <c r="F891" s="27"/>
      <c r="G891" s="27"/>
      <c r="H891" s="27"/>
    </row>
    <row r="892" spans="1:8">
      <c r="A892" s="176"/>
      <c r="B892" s="71" t="s">
        <v>205</v>
      </c>
      <c r="C892" s="177"/>
      <c r="D892" s="178"/>
      <c r="E892" s="178"/>
      <c r="F892" s="179"/>
      <c r="G892" s="176"/>
      <c r="H892" s="176"/>
    </row>
    <row r="893" spans="1:8">
      <c r="A893" s="176"/>
      <c r="B893" s="71" t="s">
        <v>206</v>
      </c>
      <c r="C893" s="177"/>
      <c r="D893" s="178"/>
      <c r="E893" s="178"/>
      <c r="F893" s="179"/>
      <c r="G893" s="176"/>
      <c r="H893" s="176"/>
    </row>
    <row r="894" spans="1:8">
      <c r="A894" s="176"/>
      <c r="B894" s="71" t="s">
        <v>207</v>
      </c>
      <c r="C894" s="177"/>
      <c r="D894" s="178"/>
      <c r="E894" s="178"/>
      <c r="F894" s="179"/>
      <c r="G894" s="176"/>
      <c r="H894" s="176"/>
    </row>
    <row r="895" spans="1:8">
      <c r="A895" s="176"/>
      <c r="B895" s="71" t="s">
        <v>208</v>
      </c>
      <c r="C895" s="177"/>
      <c r="D895" s="178"/>
      <c r="E895" s="178"/>
      <c r="F895" s="179"/>
      <c r="G895" s="176"/>
      <c r="H895" s="176"/>
    </row>
    <row r="896" spans="1:8">
      <c r="A896" s="176"/>
      <c r="B896" s="71" t="s">
        <v>209</v>
      </c>
      <c r="C896" s="177"/>
      <c r="D896" s="178"/>
      <c r="E896" s="178"/>
      <c r="F896" s="179"/>
      <c r="G896" s="176"/>
      <c r="H896" s="176"/>
    </row>
    <row r="897" spans="1:8">
      <c r="A897" s="176"/>
      <c r="B897" s="176"/>
      <c r="C897" s="177"/>
      <c r="D897" s="178"/>
      <c r="E897" s="178"/>
      <c r="F897" s="179"/>
      <c r="G897" s="176"/>
      <c r="H897" s="176"/>
    </row>
    <row r="898" spans="1:8" ht="13">
      <c r="A898" s="30"/>
      <c r="B898" s="197" t="s">
        <v>212</v>
      </c>
      <c r="C898" s="27"/>
      <c r="D898" s="27"/>
      <c r="E898" s="27"/>
      <c r="F898" s="27"/>
      <c r="G898" s="27"/>
      <c r="H898" s="27"/>
    </row>
    <row r="899" spans="1:8" ht="13">
      <c r="A899" s="176"/>
      <c r="B899" s="70" t="s">
        <v>210</v>
      </c>
      <c r="C899" s="177"/>
      <c r="D899" s="178"/>
      <c r="E899" s="178"/>
      <c r="F899" s="179"/>
      <c r="G899" s="176"/>
      <c r="H899" s="176"/>
    </row>
    <row r="900" spans="1:8">
      <c r="A900" s="176"/>
      <c r="B900" s="71" t="s">
        <v>116</v>
      </c>
      <c r="C900" s="177">
        <v>1</v>
      </c>
      <c r="D900" s="178">
        <v>1.6</v>
      </c>
      <c r="E900" s="178"/>
      <c r="F900" s="178">
        <v>0.9</v>
      </c>
      <c r="G900" s="176"/>
      <c r="H900" s="176"/>
    </row>
    <row r="901" spans="1:8">
      <c r="A901" s="176"/>
      <c r="B901" s="71" t="s">
        <v>117</v>
      </c>
      <c r="C901" s="177">
        <v>1</v>
      </c>
      <c r="D901" s="178">
        <v>2.6</v>
      </c>
      <c r="E901" s="178"/>
      <c r="F901" s="178">
        <v>0.9</v>
      </c>
      <c r="G901" s="176"/>
      <c r="H901" s="176"/>
    </row>
    <row r="902" spans="1:8">
      <c r="A902" s="176"/>
      <c r="B902" s="71" t="s">
        <v>118</v>
      </c>
      <c r="C902" s="177">
        <v>2</v>
      </c>
      <c r="D902" s="178">
        <v>1.45</v>
      </c>
      <c r="E902" s="178"/>
      <c r="F902" s="178">
        <v>0.9</v>
      </c>
      <c r="G902" s="176"/>
      <c r="H902" s="176"/>
    </row>
    <row r="903" spans="1:8">
      <c r="A903" s="176"/>
      <c r="B903" s="71" t="s">
        <v>119</v>
      </c>
      <c r="C903" s="29" t="s">
        <v>107</v>
      </c>
      <c r="D903" s="178">
        <v>3.25</v>
      </c>
      <c r="E903" s="178"/>
      <c r="F903" s="178">
        <v>0.9</v>
      </c>
      <c r="G903" s="176"/>
      <c r="H903" s="176"/>
    </row>
    <row r="904" spans="1:8">
      <c r="A904" s="176"/>
      <c r="B904" s="71" t="s">
        <v>120</v>
      </c>
      <c r="C904" s="177">
        <v>3</v>
      </c>
      <c r="D904" s="178">
        <v>3.74</v>
      </c>
      <c r="E904" s="178"/>
      <c r="F904" s="178">
        <v>3.3</v>
      </c>
      <c r="G904" s="176"/>
      <c r="H904" s="176"/>
    </row>
    <row r="905" spans="1:8">
      <c r="A905" s="176"/>
      <c r="B905" s="71" t="s">
        <v>121</v>
      </c>
      <c r="C905" s="29" t="s">
        <v>107</v>
      </c>
      <c r="D905" s="178">
        <v>3.1</v>
      </c>
      <c r="E905" s="178"/>
      <c r="F905" s="178">
        <v>1.5</v>
      </c>
      <c r="G905" s="176"/>
      <c r="H905" s="176"/>
    </row>
    <row r="906" spans="1:8">
      <c r="A906" s="176"/>
      <c r="B906" s="71" t="s">
        <v>122</v>
      </c>
      <c r="C906" s="29" t="s">
        <v>107</v>
      </c>
      <c r="D906" s="178">
        <v>4.05</v>
      </c>
      <c r="E906" s="178"/>
      <c r="F906" s="178">
        <v>3.3</v>
      </c>
      <c r="G906" s="176"/>
      <c r="H906" s="176"/>
    </row>
    <row r="907" spans="1:8">
      <c r="A907" s="176"/>
      <c r="B907" s="71" t="s">
        <v>123</v>
      </c>
      <c r="C907" s="29" t="s">
        <v>107</v>
      </c>
      <c r="D907" s="178">
        <v>4.05</v>
      </c>
      <c r="E907" s="178"/>
      <c r="F907" s="178">
        <v>2.4</v>
      </c>
      <c r="G907" s="176"/>
      <c r="H907" s="176"/>
    </row>
    <row r="908" spans="1:8">
      <c r="A908" s="176"/>
      <c r="B908" s="71" t="s">
        <v>124</v>
      </c>
      <c r="C908" s="177">
        <v>15</v>
      </c>
      <c r="D908" s="178">
        <v>2</v>
      </c>
      <c r="E908" s="178"/>
      <c r="F908" s="178">
        <v>3</v>
      </c>
      <c r="G908" s="176"/>
      <c r="H908" s="176"/>
    </row>
    <row r="909" spans="1:8">
      <c r="A909" s="176"/>
      <c r="B909" s="71" t="s">
        <v>125</v>
      </c>
      <c r="C909" s="177">
        <v>1</v>
      </c>
      <c r="D909" s="178">
        <v>0.7</v>
      </c>
      <c r="E909" s="178"/>
      <c r="F909" s="178">
        <v>3</v>
      </c>
      <c r="G909" s="176"/>
      <c r="H909" s="176"/>
    </row>
    <row r="910" spans="1:8">
      <c r="A910" s="176"/>
      <c r="B910" s="71" t="s">
        <v>126</v>
      </c>
      <c r="C910" s="29" t="s">
        <v>107</v>
      </c>
      <c r="D910" s="178">
        <v>3.9</v>
      </c>
      <c r="E910" s="178"/>
      <c r="F910" s="178">
        <v>3.3</v>
      </c>
      <c r="G910" s="176"/>
      <c r="H910" s="176"/>
    </row>
    <row r="911" spans="1:8">
      <c r="A911" s="176"/>
      <c r="B911" s="71" t="s">
        <v>127</v>
      </c>
      <c r="C911" s="177">
        <v>5</v>
      </c>
      <c r="D911" s="178">
        <v>4.2</v>
      </c>
      <c r="E911" s="178"/>
      <c r="F911" s="178">
        <v>2.7</v>
      </c>
      <c r="G911" s="176"/>
      <c r="H911" s="176"/>
    </row>
    <row r="912" spans="1:8">
      <c r="A912" s="176"/>
      <c r="B912" s="71" t="s">
        <v>128</v>
      </c>
      <c r="C912" s="177">
        <v>3</v>
      </c>
      <c r="D912" s="178">
        <v>1.2</v>
      </c>
      <c r="E912" s="178"/>
      <c r="F912" s="178">
        <v>3.3</v>
      </c>
      <c r="G912" s="176"/>
      <c r="H912" s="176"/>
    </row>
    <row r="913" spans="1:8">
      <c r="A913" s="176"/>
      <c r="B913" s="71" t="s">
        <v>129</v>
      </c>
      <c r="C913" s="29" t="s">
        <v>107</v>
      </c>
      <c r="D913" s="178">
        <v>3</v>
      </c>
      <c r="E913" s="178"/>
      <c r="F913" s="178">
        <v>3.3</v>
      </c>
      <c r="G913" s="176"/>
      <c r="H913" s="176"/>
    </row>
    <row r="914" spans="1:8">
      <c r="A914" s="176"/>
      <c r="B914" s="71" t="s">
        <v>130</v>
      </c>
      <c r="C914" s="29" t="s">
        <v>107</v>
      </c>
      <c r="D914" s="178">
        <v>1.5</v>
      </c>
      <c r="E914" s="178"/>
      <c r="F914" s="178">
        <v>3</v>
      </c>
      <c r="G914" s="176"/>
      <c r="H914" s="176"/>
    </row>
    <row r="915" spans="1:8">
      <c r="A915" s="176"/>
      <c r="B915" s="71" t="s">
        <v>131</v>
      </c>
      <c r="C915" s="29" t="s">
        <v>107</v>
      </c>
      <c r="D915" s="178">
        <v>1.5</v>
      </c>
      <c r="E915" s="178"/>
      <c r="F915" s="178">
        <v>1.5</v>
      </c>
      <c r="G915" s="176"/>
      <c r="H915" s="176"/>
    </row>
    <row r="916" spans="1:8">
      <c r="A916" s="176"/>
      <c r="B916" s="71"/>
      <c r="C916" s="29"/>
      <c r="D916" s="178"/>
      <c r="E916" s="178"/>
      <c r="F916" s="178"/>
      <c r="G916" s="176"/>
      <c r="H916" s="176"/>
    </row>
    <row r="917" spans="1:8" ht="13">
      <c r="A917" s="176"/>
      <c r="B917" s="197" t="s">
        <v>212</v>
      </c>
      <c r="C917" s="177"/>
      <c r="D917" s="178"/>
      <c r="E917" s="178"/>
      <c r="F917" s="179"/>
      <c r="G917" s="176"/>
      <c r="H917" s="176"/>
    </row>
    <row r="918" spans="1:8" ht="13">
      <c r="A918" s="176"/>
      <c r="B918" s="70" t="s">
        <v>211</v>
      </c>
      <c r="C918" s="177"/>
      <c r="D918" s="178"/>
      <c r="E918" s="178"/>
      <c r="F918" s="179"/>
      <c r="G918" s="176"/>
      <c r="H918" s="176"/>
    </row>
    <row r="919" spans="1:8">
      <c r="A919" s="176"/>
      <c r="B919" s="176"/>
      <c r="C919" s="177"/>
      <c r="D919" s="178"/>
      <c r="E919" s="178"/>
      <c r="F919" s="179"/>
      <c r="G919" s="176"/>
      <c r="H919" s="176"/>
    </row>
    <row r="920" spans="1:8">
      <c r="A920" s="176"/>
      <c r="B920" s="176"/>
      <c r="C920" s="177"/>
      <c r="D920" s="178"/>
      <c r="E920" s="178"/>
      <c r="F920" s="179"/>
      <c r="G920" s="176"/>
      <c r="H920" s="176"/>
    </row>
    <row r="921" spans="1:8">
      <c r="A921" s="176"/>
      <c r="B921" s="176"/>
      <c r="C921" s="177"/>
      <c r="D921" s="178"/>
      <c r="E921" s="178"/>
      <c r="F921" s="179"/>
      <c r="G921" s="176"/>
      <c r="H921" s="176"/>
    </row>
    <row r="922" spans="1:8" ht="90.75" customHeight="1">
      <c r="A922" s="37" t="s">
        <v>29</v>
      </c>
      <c r="B922" s="214" t="s">
        <v>30</v>
      </c>
      <c r="C922" s="214"/>
      <c r="D922" s="214"/>
      <c r="E922" s="214"/>
      <c r="F922" s="214"/>
      <c r="G922" s="214"/>
      <c r="H922" s="215"/>
    </row>
    <row r="923" spans="1:8" ht="13">
      <c r="A923" s="176"/>
      <c r="B923" s="70" t="s">
        <v>270</v>
      </c>
      <c r="C923" s="177"/>
      <c r="D923" s="178"/>
      <c r="E923" s="178"/>
      <c r="F923" s="179"/>
      <c r="G923" s="176"/>
      <c r="H923" s="176"/>
    </row>
    <row r="924" spans="1:8" ht="13">
      <c r="A924" s="176"/>
      <c r="B924" s="70" t="s">
        <v>51</v>
      </c>
      <c r="C924" s="177"/>
      <c r="D924" s="178"/>
      <c r="E924" s="178"/>
      <c r="F924" s="179"/>
      <c r="G924" s="176"/>
      <c r="H924" s="176"/>
    </row>
    <row r="925" spans="1:8">
      <c r="A925" s="176"/>
      <c r="B925" s="71" t="s">
        <v>52</v>
      </c>
      <c r="C925" s="177">
        <v>2</v>
      </c>
      <c r="D925" s="178">
        <v>6.84</v>
      </c>
      <c r="E925" s="178"/>
      <c r="F925" s="179">
        <v>4.2</v>
      </c>
      <c r="G925" s="176">
        <f>PRODUCT(C925:F925)</f>
        <v>57.456000000000003</v>
      </c>
      <c r="H925" s="176"/>
    </row>
    <row r="926" spans="1:8">
      <c r="A926" s="176"/>
      <c r="B926" s="71" t="s">
        <v>53</v>
      </c>
      <c r="C926" s="177">
        <v>2</v>
      </c>
      <c r="D926" s="178">
        <v>3.3</v>
      </c>
      <c r="E926" s="178"/>
      <c r="F926" s="179">
        <v>4.2</v>
      </c>
      <c r="G926" s="176">
        <f t="shared" ref="G926:G957" si="0">PRODUCT(C926:F926)</f>
        <v>27.72</v>
      </c>
      <c r="H926" s="176"/>
    </row>
    <row r="927" spans="1:8">
      <c r="A927" s="176"/>
      <c r="B927" s="71" t="s">
        <v>54</v>
      </c>
      <c r="C927" s="177">
        <v>1</v>
      </c>
      <c r="D927" s="178">
        <v>2</v>
      </c>
      <c r="E927" s="178"/>
      <c r="F927" s="179">
        <v>4.2</v>
      </c>
      <c r="G927" s="176">
        <f t="shared" si="0"/>
        <v>8.4</v>
      </c>
      <c r="H927" s="176"/>
    </row>
    <row r="928" spans="1:8">
      <c r="A928" s="176"/>
      <c r="B928" s="71" t="s">
        <v>55</v>
      </c>
      <c r="C928" s="177">
        <v>1</v>
      </c>
      <c r="D928" s="178">
        <f>0.88+0.32+0.32</f>
        <v>1.52</v>
      </c>
      <c r="E928" s="178"/>
      <c r="F928" s="179">
        <v>4.2</v>
      </c>
      <c r="G928" s="176">
        <f t="shared" si="0"/>
        <v>6.3840000000000003</v>
      </c>
      <c r="H928" s="176"/>
    </row>
    <row r="929" spans="1:8">
      <c r="A929" s="176"/>
      <c r="B929" s="71" t="s">
        <v>56</v>
      </c>
      <c r="C929" s="177">
        <v>1</v>
      </c>
      <c r="D929" s="178">
        <v>1.8</v>
      </c>
      <c r="E929" s="178"/>
      <c r="F929" s="179">
        <v>4.2</v>
      </c>
      <c r="G929" s="176">
        <f t="shared" si="0"/>
        <v>7.5600000000000005</v>
      </c>
      <c r="H929" s="176"/>
    </row>
    <row r="930" spans="1:8">
      <c r="A930" s="176"/>
      <c r="B930" s="71" t="s">
        <v>57</v>
      </c>
      <c r="C930" s="177">
        <v>1</v>
      </c>
      <c r="D930" s="178">
        <v>4.07</v>
      </c>
      <c r="E930" s="178"/>
      <c r="F930" s="179">
        <v>4.2</v>
      </c>
      <c r="G930" s="176">
        <f t="shared" si="0"/>
        <v>17.094000000000001</v>
      </c>
      <c r="H930" s="176"/>
    </row>
    <row r="931" spans="1:8">
      <c r="A931" s="176"/>
      <c r="B931" s="71" t="s">
        <v>271</v>
      </c>
      <c r="C931" s="177">
        <v>1</v>
      </c>
      <c r="D931" s="178">
        <v>5.53</v>
      </c>
      <c r="E931" s="178"/>
      <c r="F931" s="179">
        <v>4.2</v>
      </c>
      <c r="G931" s="176">
        <f t="shared" si="0"/>
        <v>23.226000000000003</v>
      </c>
      <c r="H931" s="176"/>
    </row>
    <row r="932" spans="1:8">
      <c r="A932" s="176"/>
      <c r="B932" s="71" t="s">
        <v>272</v>
      </c>
      <c r="C932" s="177">
        <v>1</v>
      </c>
      <c r="D932" s="178">
        <v>31.95</v>
      </c>
      <c r="E932" s="178"/>
      <c r="F932" s="179">
        <v>4.2</v>
      </c>
      <c r="G932" s="176">
        <f t="shared" si="0"/>
        <v>134.19</v>
      </c>
      <c r="H932" s="176"/>
    </row>
    <row r="933" spans="1:8">
      <c r="A933" s="176"/>
      <c r="B933" s="71" t="s">
        <v>273</v>
      </c>
      <c r="C933" s="177">
        <v>1</v>
      </c>
      <c r="D933" s="178">
        <v>18.100000000000001</v>
      </c>
      <c r="E933" s="178"/>
      <c r="F933" s="179">
        <v>4.2</v>
      </c>
      <c r="G933" s="176">
        <f t="shared" si="0"/>
        <v>76.02000000000001</v>
      </c>
      <c r="H933" s="176"/>
    </row>
    <row r="934" spans="1:8">
      <c r="A934" s="176"/>
      <c r="B934" s="71" t="s">
        <v>274</v>
      </c>
      <c r="C934" s="177">
        <v>1</v>
      </c>
      <c r="D934" s="178">
        <v>4.5999999999999996</v>
      </c>
      <c r="E934" s="178"/>
      <c r="F934" s="179">
        <v>4.2</v>
      </c>
      <c r="G934" s="176">
        <f t="shared" si="0"/>
        <v>19.32</v>
      </c>
      <c r="H934" s="176"/>
    </row>
    <row r="935" spans="1:8">
      <c r="A935" s="176"/>
      <c r="B935" s="71" t="s">
        <v>62</v>
      </c>
      <c r="C935" s="177">
        <v>4</v>
      </c>
      <c r="D935" s="178">
        <v>4.5999999999999996</v>
      </c>
      <c r="E935" s="178"/>
      <c r="F935" s="179">
        <v>4.2</v>
      </c>
      <c r="G935" s="176">
        <f t="shared" si="0"/>
        <v>77.28</v>
      </c>
      <c r="H935" s="176"/>
    </row>
    <row r="936" spans="1:8">
      <c r="A936" s="176"/>
      <c r="B936" s="71" t="s">
        <v>275</v>
      </c>
      <c r="C936" s="177">
        <v>1</v>
      </c>
      <c r="D936" s="178">
        <v>18.12</v>
      </c>
      <c r="E936" s="178"/>
      <c r="F936" s="179">
        <v>4.2</v>
      </c>
      <c r="G936" s="176">
        <f t="shared" si="0"/>
        <v>76.104000000000013</v>
      </c>
      <c r="H936" s="176"/>
    </row>
    <row r="937" spans="1:8">
      <c r="A937" s="176"/>
      <c r="B937" s="71" t="s">
        <v>276</v>
      </c>
      <c r="C937" s="177">
        <v>1</v>
      </c>
      <c r="D937" s="178">
        <v>18.170000000000002</v>
      </c>
      <c r="E937" s="178"/>
      <c r="F937" s="179">
        <v>4.2</v>
      </c>
      <c r="G937" s="176">
        <f t="shared" si="0"/>
        <v>76.314000000000007</v>
      </c>
      <c r="H937" s="176"/>
    </row>
    <row r="938" spans="1:8">
      <c r="A938" s="176"/>
      <c r="B938" s="71" t="s">
        <v>277</v>
      </c>
      <c r="C938" s="177">
        <v>1</v>
      </c>
      <c r="D938" s="178">
        <v>8.8699999999999992</v>
      </c>
      <c r="E938" s="178"/>
      <c r="F938" s="179">
        <v>4.2</v>
      </c>
      <c r="G938" s="176">
        <f t="shared" si="0"/>
        <v>37.253999999999998</v>
      </c>
      <c r="H938" s="176"/>
    </row>
    <row r="939" spans="1:8">
      <c r="A939" s="176"/>
      <c r="B939" s="71" t="s">
        <v>278</v>
      </c>
      <c r="C939" s="177">
        <v>1</v>
      </c>
      <c r="D939" s="178">
        <v>4.55</v>
      </c>
      <c r="E939" s="178"/>
      <c r="F939" s="179">
        <v>4.2</v>
      </c>
      <c r="G939" s="176">
        <f t="shared" si="0"/>
        <v>19.11</v>
      </c>
      <c r="H939" s="176"/>
    </row>
    <row r="940" spans="1:8">
      <c r="A940" s="176"/>
      <c r="B940" s="71" t="s">
        <v>279</v>
      </c>
      <c r="C940" s="177">
        <v>1</v>
      </c>
      <c r="D940" s="178">
        <v>22.14</v>
      </c>
      <c r="E940" s="178"/>
      <c r="F940" s="179">
        <v>4.2</v>
      </c>
      <c r="G940" s="176">
        <f t="shared" si="0"/>
        <v>92.988</v>
      </c>
      <c r="H940" s="176"/>
    </row>
    <row r="941" spans="1:8">
      <c r="A941" s="176"/>
      <c r="B941" s="71" t="s">
        <v>280</v>
      </c>
      <c r="C941" s="177">
        <v>1</v>
      </c>
      <c r="D941" s="178">
        <v>1.05</v>
      </c>
      <c r="E941" s="178"/>
      <c r="F941" s="179">
        <v>4.2</v>
      </c>
      <c r="G941" s="176">
        <f t="shared" si="0"/>
        <v>4.41</v>
      </c>
      <c r="H941" s="176"/>
    </row>
    <row r="942" spans="1:8">
      <c r="A942" s="176"/>
      <c r="B942" s="71" t="s">
        <v>281</v>
      </c>
      <c r="C942" s="177">
        <v>1</v>
      </c>
      <c r="D942" s="178">
        <f>2.25</f>
        <v>2.25</v>
      </c>
      <c r="E942" s="178"/>
      <c r="F942" s="179">
        <v>4.2</v>
      </c>
      <c r="G942" s="176">
        <f t="shared" si="0"/>
        <v>9.4500000000000011</v>
      </c>
      <c r="H942" s="176"/>
    </row>
    <row r="943" spans="1:8">
      <c r="A943" s="176"/>
      <c r="B943" s="71" t="s">
        <v>282</v>
      </c>
      <c r="C943" s="177">
        <v>3</v>
      </c>
      <c r="D943" s="178">
        <v>0.6</v>
      </c>
      <c r="E943" s="178"/>
      <c r="F943" s="179">
        <v>4.2</v>
      </c>
      <c r="G943" s="176">
        <f t="shared" si="0"/>
        <v>7.56</v>
      </c>
      <c r="H943" s="176"/>
    </row>
    <row r="944" spans="1:8">
      <c r="A944" s="176"/>
      <c r="B944" s="71" t="s">
        <v>283</v>
      </c>
      <c r="C944" s="177">
        <v>1</v>
      </c>
      <c r="D944" s="178">
        <v>12.3</v>
      </c>
      <c r="E944" s="178"/>
      <c r="F944" s="179">
        <v>4.2</v>
      </c>
      <c r="G944" s="176">
        <f t="shared" si="0"/>
        <v>51.660000000000004</v>
      </c>
      <c r="H944" s="176"/>
    </row>
    <row r="945" spans="1:8">
      <c r="A945" s="176"/>
      <c r="B945" s="71" t="s">
        <v>283</v>
      </c>
      <c r="C945" s="177">
        <v>1</v>
      </c>
      <c r="D945" s="178">
        <v>6.95</v>
      </c>
      <c r="E945" s="178"/>
      <c r="F945" s="179">
        <v>4.2</v>
      </c>
      <c r="G945" s="176">
        <f t="shared" si="0"/>
        <v>29.19</v>
      </c>
      <c r="H945" s="176"/>
    </row>
    <row r="946" spans="1:8">
      <c r="A946" s="176"/>
      <c r="B946" s="71" t="s">
        <v>284</v>
      </c>
      <c r="C946" s="177">
        <v>1</v>
      </c>
      <c r="D946" s="178">
        <v>9.1999999999999993</v>
      </c>
      <c r="E946" s="178"/>
      <c r="F946" s="179">
        <v>4.2</v>
      </c>
      <c r="G946" s="176">
        <f t="shared" si="0"/>
        <v>38.64</v>
      </c>
      <c r="H946" s="176"/>
    </row>
    <row r="947" spans="1:8">
      <c r="A947" s="176"/>
      <c r="B947" s="71" t="s">
        <v>216</v>
      </c>
      <c r="C947" s="177">
        <v>1</v>
      </c>
      <c r="D947" s="178">
        <v>4.28</v>
      </c>
      <c r="E947" s="178"/>
      <c r="F947" s="179">
        <v>4.2</v>
      </c>
      <c r="G947" s="176">
        <f t="shared" si="0"/>
        <v>17.976000000000003</v>
      </c>
      <c r="H947" s="176"/>
    </row>
    <row r="948" spans="1:8">
      <c r="A948" s="176"/>
      <c r="B948" s="71" t="s">
        <v>217</v>
      </c>
      <c r="C948" s="177">
        <v>1</v>
      </c>
      <c r="D948" s="178">
        <v>8.73</v>
      </c>
      <c r="E948" s="178"/>
      <c r="F948" s="179">
        <v>4.2</v>
      </c>
      <c r="G948" s="176">
        <f t="shared" ref="G948" si="1">PRODUCT(C948:F948)</f>
        <v>36.666000000000004</v>
      </c>
      <c r="H948" s="176"/>
    </row>
    <row r="949" spans="1:8">
      <c r="A949" s="176"/>
      <c r="B949" s="71" t="s">
        <v>285</v>
      </c>
      <c r="C949" s="177">
        <v>1</v>
      </c>
      <c r="D949" s="178">
        <v>8.92</v>
      </c>
      <c r="E949" s="178"/>
      <c r="F949" s="179">
        <v>4.2</v>
      </c>
      <c r="G949" s="176">
        <f t="shared" si="0"/>
        <v>37.463999999999999</v>
      </c>
      <c r="H949" s="176"/>
    </row>
    <row r="950" spans="1:8">
      <c r="A950" s="176"/>
      <c r="B950" s="71" t="s">
        <v>266</v>
      </c>
      <c r="C950" s="177">
        <v>1</v>
      </c>
      <c r="D950" s="178">
        <v>18.399999999999999</v>
      </c>
      <c r="E950" s="178"/>
      <c r="F950" s="179">
        <v>4.2</v>
      </c>
      <c r="G950" s="176">
        <f t="shared" si="0"/>
        <v>77.28</v>
      </c>
      <c r="H950" s="176"/>
    </row>
    <row r="951" spans="1:8">
      <c r="A951" s="176"/>
      <c r="B951" s="71" t="s">
        <v>286</v>
      </c>
      <c r="C951" s="177">
        <v>1</v>
      </c>
      <c r="D951" s="178">
        <v>14</v>
      </c>
      <c r="E951" s="178"/>
      <c r="F951" s="179">
        <v>4.2</v>
      </c>
      <c r="G951" s="176">
        <f t="shared" si="0"/>
        <v>58.800000000000004</v>
      </c>
      <c r="H951" s="176"/>
    </row>
    <row r="952" spans="1:8">
      <c r="A952" s="176"/>
      <c r="B952" s="71" t="s">
        <v>287</v>
      </c>
      <c r="C952" s="177">
        <v>1</v>
      </c>
      <c r="D952" s="178">
        <v>20.3</v>
      </c>
      <c r="E952" s="178"/>
      <c r="F952" s="179">
        <v>4.2</v>
      </c>
      <c r="G952" s="176">
        <f t="shared" si="0"/>
        <v>85.26</v>
      </c>
      <c r="H952" s="176"/>
    </row>
    <row r="953" spans="1:8">
      <c r="A953" s="176"/>
      <c r="B953" s="71" t="s">
        <v>288</v>
      </c>
      <c r="C953" s="177">
        <v>1</v>
      </c>
      <c r="D953" s="178">
        <v>28.8</v>
      </c>
      <c r="E953" s="178"/>
      <c r="F953" s="179">
        <v>4.2</v>
      </c>
      <c r="G953" s="176">
        <f t="shared" si="0"/>
        <v>120.96000000000001</v>
      </c>
      <c r="H953" s="176"/>
    </row>
    <row r="954" spans="1:8">
      <c r="A954" s="176"/>
      <c r="B954" s="71" t="s">
        <v>289</v>
      </c>
      <c r="C954" s="177">
        <v>1</v>
      </c>
      <c r="D954" s="178">
        <f>2.6+6.56</f>
        <v>9.16</v>
      </c>
      <c r="E954" s="178"/>
      <c r="F954" s="179">
        <v>4.2</v>
      </c>
      <c r="G954" s="176">
        <f t="shared" si="0"/>
        <v>38.472000000000001</v>
      </c>
      <c r="H954" s="176"/>
    </row>
    <row r="955" spans="1:8">
      <c r="A955" s="176"/>
      <c r="B955" s="71" t="s">
        <v>290</v>
      </c>
      <c r="C955" s="177">
        <v>1</v>
      </c>
      <c r="D955" s="178">
        <v>3</v>
      </c>
      <c r="E955" s="178"/>
      <c r="F955" s="179">
        <v>4.2</v>
      </c>
      <c r="G955" s="176">
        <f t="shared" si="0"/>
        <v>12.600000000000001</v>
      </c>
      <c r="H955" s="176"/>
    </row>
    <row r="956" spans="1:8">
      <c r="A956" s="176"/>
      <c r="B956" s="71" t="s">
        <v>291</v>
      </c>
      <c r="C956" s="177">
        <v>1</v>
      </c>
      <c r="D956" s="178">
        <f>2.25+1.5+2.55*2+2.05</f>
        <v>10.899999999999999</v>
      </c>
      <c r="E956" s="178"/>
      <c r="F956" s="179">
        <v>4.2</v>
      </c>
      <c r="G956" s="176">
        <f t="shared" si="0"/>
        <v>45.779999999999994</v>
      </c>
      <c r="H956" s="176"/>
    </row>
    <row r="957" spans="1:8">
      <c r="A957" s="176"/>
      <c r="B957" s="71" t="s">
        <v>292</v>
      </c>
      <c r="C957" s="177">
        <v>1</v>
      </c>
      <c r="D957" s="178">
        <v>18.399999999999999</v>
      </c>
      <c r="E957" s="178"/>
      <c r="F957" s="179">
        <v>4.2</v>
      </c>
      <c r="G957" s="176">
        <f t="shared" si="0"/>
        <v>77.28</v>
      </c>
      <c r="H957" s="176"/>
    </row>
    <row r="958" spans="1:8" ht="13">
      <c r="A958" s="176"/>
      <c r="B958" s="70" t="s">
        <v>86</v>
      </c>
      <c r="C958" s="177"/>
      <c r="D958" s="178"/>
      <c r="E958" s="178"/>
      <c r="F958" s="179"/>
      <c r="G958" s="176"/>
      <c r="H958" s="176"/>
    </row>
    <row r="959" spans="1:8">
      <c r="A959" s="176"/>
      <c r="B959" s="71" t="s">
        <v>87</v>
      </c>
      <c r="C959" s="177">
        <v>1</v>
      </c>
      <c r="D959" s="178">
        <v>13.2</v>
      </c>
      <c r="E959" s="178"/>
      <c r="F959" s="179">
        <v>4.2</v>
      </c>
      <c r="G959" s="176">
        <f t="shared" ref="G959:G978" si="2">PRODUCT(C959:F959)</f>
        <v>55.44</v>
      </c>
      <c r="H959" s="176"/>
    </row>
    <row r="960" spans="1:8">
      <c r="A960" s="176"/>
      <c r="B960" s="71" t="s">
        <v>293</v>
      </c>
      <c r="C960" s="177">
        <v>1</v>
      </c>
      <c r="D960" s="178">
        <v>9.9</v>
      </c>
      <c r="E960" s="178"/>
      <c r="F960" s="179">
        <v>4.2</v>
      </c>
      <c r="G960" s="176">
        <f t="shared" si="2"/>
        <v>41.580000000000005</v>
      </c>
      <c r="H960" s="176"/>
    </row>
    <row r="961" spans="1:8">
      <c r="A961" s="176"/>
      <c r="B961" s="71" t="s">
        <v>294</v>
      </c>
      <c r="C961" s="177">
        <v>1</v>
      </c>
      <c r="D961" s="178">
        <v>4</v>
      </c>
      <c r="E961" s="178"/>
      <c r="F961" s="179">
        <v>4.2</v>
      </c>
      <c r="G961" s="176">
        <f t="shared" si="2"/>
        <v>16.8</v>
      </c>
      <c r="H961" s="176"/>
    </row>
    <row r="962" spans="1:8">
      <c r="A962" s="176"/>
      <c r="B962" s="71" t="s">
        <v>295</v>
      </c>
      <c r="C962" s="177">
        <v>2</v>
      </c>
      <c r="D962" s="178">
        <v>12.3</v>
      </c>
      <c r="E962" s="178"/>
      <c r="F962" s="179">
        <v>4.2</v>
      </c>
      <c r="G962" s="176">
        <f t="shared" si="2"/>
        <v>103.32000000000001</v>
      </c>
      <c r="H962" s="176"/>
    </row>
    <row r="963" spans="1:8">
      <c r="A963" s="176"/>
      <c r="B963" s="71" t="s">
        <v>88</v>
      </c>
      <c r="C963" s="177">
        <v>1</v>
      </c>
      <c r="D963" s="178">
        <v>8.6999999999999993</v>
      </c>
      <c r="E963" s="178"/>
      <c r="F963" s="179">
        <v>4.2</v>
      </c>
      <c r="G963" s="176">
        <f t="shared" si="2"/>
        <v>36.54</v>
      </c>
      <c r="H963" s="176"/>
    </row>
    <row r="964" spans="1:8">
      <c r="A964" s="176"/>
      <c r="B964" s="71" t="s">
        <v>89</v>
      </c>
      <c r="C964" s="177">
        <v>2</v>
      </c>
      <c r="D964" s="178">
        <v>9</v>
      </c>
      <c r="E964" s="178"/>
      <c r="F964" s="179">
        <v>4.2</v>
      </c>
      <c r="G964" s="176">
        <f t="shared" si="2"/>
        <v>75.600000000000009</v>
      </c>
      <c r="H964" s="176"/>
    </row>
    <row r="965" spans="1:8">
      <c r="A965" s="176"/>
      <c r="B965" s="71" t="s">
        <v>296</v>
      </c>
      <c r="C965" s="177">
        <v>1</v>
      </c>
      <c r="D965" s="178">
        <v>2.25</v>
      </c>
      <c r="E965" s="178"/>
      <c r="F965" s="179">
        <v>4.2</v>
      </c>
      <c r="G965" s="176">
        <f t="shared" si="2"/>
        <v>9.4500000000000011</v>
      </c>
      <c r="H965" s="176"/>
    </row>
    <row r="966" spans="1:8">
      <c r="A966" s="176"/>
      <c r="B966" s="71" t="s">
        <v>297</v>
      </c>
      <c r="C966" s="177">
        <v>2</v>
      </c>
      <c r="D966" s="178">
        <v>12.12</v>
      </c>
      <c r="E966" s="178"/>
      <c r="F966" s="179">
        <v>4.2</v>
      </c>
      <c r="G966" s="176">
        <f t="shared" si="2"/>
        <v>101.80799999999999</v>
      </c>
      <c r="H966" s="176"/>
    </row>
    <row r="967" spans="1:8">
      <c r="A967" s="176"/>
      <c r="B967" s="71" t="s">
        <v>298</v>
      </c>
      <c r="C967" s="177">
        <v>12</v>
      </c>
      <c r="D967" s="178">
        <v>4.78</v>
      </c>
      <c r="E967" s="178"/>
      <c r="F967" s="179">
        <v>4.2</v>
      </c>
      <c r="G967" s="176">
        <f t="shared" si="2"/>
        <v>240.91200000000001</v>
      </c>
      <c r="H967" s="176"/>
    </row>
    <row r="968" spans="1:8">
      <c r="A968" s="176"/>
      <c r="B968" s="71" t="s">
        <v>299</v>
      </c>
      <c r="C968" s="177">
        <v>2</v>
      </c>
      <c r="D968" s="178">
        <v>8</v>
      </c>
      <c r="E968" s="178"/>
      <c r="F968" s="179">
        <v>4.2</v>
      </c>
      <c r="G968" s="176">
        <f t="shared" si="2"/>
        <v>67.2</v>
      </c>
      <c r="H968" s="176"/>
    </row>
    <row r="969" spans="1:8">
      <c r="A969" s="176"/>
      <c r="B969" s="71" t="s">
        <v>300</v>
      </c>
      <c r="C969" s="177">
        <v>2</v>
      </c>
      <c r="D969" s="178">
        <v>6.38</v>
      </c>
      <c r="E969" s="178"/>
      <c r="F969" s="179">
        <v>4.2</v>
      </c>
      <c r="G969" s="176">
        <f t="shared" si="2"/>
        <v>53.591999999999999</v>
      </c>
      <c r="H969" s="176"/>
    </row>
    <row r="970" spans="1:8">
      <c r="A970" s="176"/>
      <c r="B970" s="71" t="s">
        <v>301</v>
      </c>
      <c r="C970" s="177">
        <v>3</v>
      </c>
      <c r="D970" s="178">
        <v>2.2000000000000002</v>
      </c>
      <c r="E970" s="178"/>
      <c r="F970" s="179">
        <v>4.2</v>
      </c>
      <c r="G970" s="176">
        <f t="shared" si="2"/>
        <v>27.720000000000002</v>
      </c>
      <c r="H970" s="176"/>
    </row>
    <row r="971" spans="1:8">
      <c r="A971" s="176"/>
      <c r="B971" s="71" t="s">
        <v>302</v>
      </c>
      <c r="C971" s="177">
        <v>2</v>
      </c>
      <c r="D971" s="178">
        <v>3.1</v>
      </c>
      <c r="E971" s="178"/>
      <c r="F971" s="179">
        <v>4.2</v>
      </c>
      <c r="G971" s="176">
        <f t="shared" si="2"/>
        <v>26.040000000000003</v>
      </c>
      <c r="H971" s="176"/>
    </row>
    <row r="972" spans="1:8">
      <c r="A972" s="176"/>
      <c r="B972" s="71" t="s">
        <v>303</v>
      </c>
      <c r="C972" s="177">
        <v>1</v>
      </c>
      <c r="D972" s="178">
        <v>8</v>
      </c>
      <c r="E972" s="178"/>
      <c r="F972" s="179">
        <v>4.2</v>
      </c>
      <c r="G972" s="176">
        <f t="shared" si="2"/>
        <v>33.6</v>
      </c>
      <c r="H972" s="176"/>
    </row>
    <row r="973" spans="1:8">
      <c r="A973" s="176"/>
      <c r="B973" s="71" t="s">
        <v>304</v>
      </c>
      <c r="C973" s="177">
        <v>2</v>
      </c>
      <c r="D973" s="178">
        <v>8.8000000000000007</v>
      </c>
      <c r="E973" s="178"/>
      <c r="F973" s="179">
        <v>4.2</v>
      </c>
      <c r="G973" s="176">
        <f t="shared" si="2"/>
        <v>73.920000000000016</v>
      </c>
      <c r="H973" s="176"/>
    </row>
    <row r="974" spans="1:8">
      <c r="A974" s="176"/>
      <c r="B974" s="71" t="s">
        <v>305</v>
      </c>
      <c r="C974" s="177">
        <v>4</v>
      </c>
      <c r="D974" s="178">
        <v>2.44</v>
      </c>
      <c r="E974" s="178"/>
      <c r="F974" s="179">
        <v>4.2</v>
      </c>
      <c r="G974" s="176">
        <f t="shared" si="2"/>
        <v>40.991999999999997</v>
      </c>
      <c r="H974" s="176"/>
    </row>
    <row r="975" spans="1:8">
      <c r="A975" s="176"/>
      <c r="B975" s="71" t="s">
        <v>306</v>
      </c>
      <c r="C975" s="177">
        <v>2</v>
      </c>
      <c r="D975" s="178">
        <v>5.0999999999999996</v>
      </c>
      <c r="E975" s="178"/>
      <c r="F975" s="179">
        <v>4.2</v>
      </c>
      <c r="G975" s="176">
        <f t="shared" si="2"/>
        <v>42.839999999999996</v>
      </c>
      <c r="H975" s="176"/>
    </row>
    <row r="976" spans="1:8">
      <c r="A976" s="176"/>
      <c r="B976" s="71" t="s">
        <v>307</v>
      </c>
      <c r="C976" s="177">
        <v>3</v>
      </c>
      <c r="D976" s="178">
        <v>8.6999999999999993</v>
      </c>
      <c r="E976" s="178"/>
      <c r="F976" s="179">
        <v>4.2</v>
      </c>
      <c r="G976" s="176">
        <f t="shared" si="2"/>
        <v>109.61999999999999</v>
      </c>
      <c r="H976" s="176"/>
    </row>
    <row r="977" spans="1:8">
      <c r="A977" s="176"/>
      <c r="B977" s="71" t="s">
        <v>308</v>
      </c>
      <c r="C977" s="177">
        <v>2</v>
      </c>
      <c r="D977" s="178">
        <v>12.3</v>
      </c>
      <c r="E977" s="178"/>
      <c r="F977" s="179">
        <v>4.2</v>
      </c>
      <c r="G977" s="176">
        <f t="shared" si="2"/>
        <v>103.32000000000001</v>
      </c>
      <c r="H977" s="176"/>
    </row>
    <row r="978" spans="1:8">
      <c r="A978" s="176"/>
      <c r="B978" s="71" t="s">
        <v>309</v>
      </c>
      <c r="C978" s="177">
        <v>3</v>
      </c>
      <c r="D978" s="178">
        <v>12.3</v>
      </c>
      <c r="E978" s="178"/>
      <c r="F978" s="179">
        <v>4.2</v>
      </c>
      <c r="G978" s="176">
        <f t="shared" si="2"/>
        <v>154.98000000000002</v>
      </c>
      <c r="H978" s="176"/>
    </row>
    <row r="979" spans="1:8" ht="13">
      <c r="A979" s="176"/>
      <c r="B979" s="70" t="s">
        <v>270</v>
      </c>
      <c r="C979" s="177"/>
      <c r="D979" s="178"/>
      <c r="E979" s="178"/>
      <c r="F979" s="179"/>
      <c r="G979" s="176"/>
      <c r="H979" s="176"/>
    </row>
    <row r="980" spans="1:8" ht="13">
      <c r="A980" s="176"/>
      <c r="B980" s="187" t="s">
        <v>100</v>
      </c>
      <c r="C980" s="177"/>
      <c r="D980" s="178"/>
      <c r="E980" s="178"/>
      <c r="F980" s="179"/>
      <c r="G980" s="176"/>
      <c r="H980" s="176"/>
    </row>
    <row r="981" spans="1:8">
      <c r="A981" s="176"/>
      <c r="B981" s="71" t="s">
        <v>101</v>
      </c>
      <c r="C981" s="177">
        <v>-8</v>
      </c>
      <c r="D981" s="178">
        <v>1.2</v>
      </c>
      <c r="E981" s="178"/>
      <c r="F981" s="178">
        <v>2.4</v>
      </c>
      <c r="G981" s="176"/>
      <c r="H981" s="176"/>
    </row>
    <row r="982" spans="1:8">
      <c r="A982" s="176"/>
      <c r="B982" s="71" t="s">
        <v>29</v>
      </c>
      <c r="C982" s="177">
        <v>-2</v>
      </c>
      <c r="D982" s="178">
        <v>1</v>
      </c>
      <c r="E982" s="178"/>
      <c r="F982" s="178">
        <v>2.4</v>
      </c>
      <c r="G982" s="176"/>
      <c r="H982" s="176"/>
    </row>
    <row r="983" spans="1:8">
      <c r="A983" s="176"/>
      <c r="B983" s="71" t="s">
        <v>102</v>
      </c>
      <c r="C983" s="177">
        <v>-2</v>
      </c>
      <c r="D983" s="178">
        <v>2</v>
      </c>
      <c r="E983" s="178"/>
      <c r="F983" s="178">
        <v>2.4</v>
      </c>
      <c r="G983" s="176"/>
      <c r="H983" s="176"/>
    </row>
    <row r="984" spans="1:8">
      <c r="A984" s="176"/>
      <c r="B984" s="71" t="s">
        <v>103</v>
      </c>
      <c r="C984" s="177">
        <v>-4</v>
      </c>
      <c r="D984" s="178">
        <v>1.2</v>
      </c>
      <c r="E984" s="178"/>
      <c r="F984" s="178">
        <v>2.4</v>
      </c>
      <c r="G984" s="176"/>
      <c r="H984" s="176"/>
    </row>
    <row r="985" spans="1:8">
      <c r="A985" s="176"/>
      <c r="B985" s="71" t="s">
        <v>104</v>
      </c>
      <c r="C985" s="177">
        <v>-17</v>
      </c>
      <c r="D985" s="178">
        <v>2.8</v>
      </c>
      <c r="E985" s="178"/>
      <c r="F985" s="178">
        <v>3.3</v>
      </c>
      <c r="G985" s="176"/>
      <c r="H985" s="176"/>
    </row>
    <row r="986" spans="1:8">
      <c r="A986" s="176"/>
      <c r="B986" s="71" t="s">
        <v>105</v>
      </c>
      <c r="C986" s="177">
        <v>-1</v>
      </c>
      <c r="D986" s="178">
        <v>4.3</v>
      </c>
      <c r="E986" s="178"/>
      <c r="F986" s="178">
        <v>3.3</v>
      </c>
      <c r="G986" s="176"/>
      <c r="H986" s="176"/>
    </row>
    <row r="987" spans="1:8">
      <c r="A987" s="176"/>
      <c r="B987" s="71" t="s">
        <v>106</v>
      </c>
      <c r="C987" s="29" t="s">
        <v>107</v>
      </c>
      <c r="D987" s="178">
        <v>4.05</v>
      </c>
      <c r="E987" s="178"/>
      <c r="F987" s="178">
        <v>3.3</v>
      </c>
      <c r="G987" s="176"/>
      <c r="H987" s="176"/>
    </row>
    <row r="988" spans="1:8">
      <c r="A988" s="176"/>
      <c r="B988" s="71" t="s">
        <v>108</v>
      </c>
      <c r="C988" s="177">
        <v>-2</v>
      </c>
      <c r="D988" s="178">
        <v>0.8</v>
      </c>
      <c r="E988" s="178"/>
      <c r="F988" s="178">
        <v>2.4</v>
      </c>
      <c r="G988" s="176"/>
      <c r="H988" s="176"/>
    </row>
    <row r="989" spans="1:8">
      <c r="A989" s="176"/>
      <c r="B989" s="71" t="s">
        <v>109</v>
      </c>
      <c r="C989" s="29" t="s">
        <v>107</v>
      </c>
      <c r="D989" s="178">
        <v>7.97</v>
      </c>
      <c r="E989" s="178"/>
      <c r="F989" s="178">
        <v>3.3</v>
      </c>
      <c r="G989" s="176"/>
      <c r="H989" s="176"/>
    </row>
    <row r="990" spans="1:8">
      <c r="A990" s="176"/>
      <c r="B990" s="71" t="s">
        <v>110</v>
      </c>
      <c r="C990" s="29" t="s">
        <v>107</v>
      </c>
      <c r="D990" s="178">
        <v>6.6</v>
      </c>
      <c r="E990" s="178"/>
      <c r="F990" s="178">
        <v>3.3</v>
      </c>
      <c r="G990" s="176"/>
      <c r="H990" s="176"/>
    </row>
    <row r="991" spans="1:8">
      <c r="A991" s="176"/>
      <c r="B991" s="71" t="s">
        <v>111</v>
      </c>
      <c r="C991" s="29" t="s">
        <v>107</v>
      </c>
      <c r="D991" s="178">
        <v>6.44</v>
      </c>
      <c r="E991" s="178"/>
      <c r="F991" s="178">
        <v>3.3</v>
      </c>
      <c r="G991" s="176"/>
      <c r="H991" s="176"/>
    </row>
    <row r="992" spans="1:8">
      <c r="A992" s="176"/>
      <c r="B992" s="71" t="s">
        <v>112</v>
      </c>
      <c r="C992" s="29" t="s">
        <v>107</v>
      </c>
      <c r="D992" s="178">
        <v>4.2</v>
      </c>
      <c r="E992" s="178"/>
      <c r="F992" s="178">
        <v>3.3</v>
      </c>
      <c r="G992" s="176"/>
      <c r="H992" s="176"/>
    </row>
    <row r="993" spans="1:8">
      <c r="A993" s="176"/>
      <c r="B993" s="71" t="s">
        <v>113</v>
      </c>
      <c r="C993" s="29" t="s">
        <v>107</v>
      </c>
      <c r="D993" s="178">
        <v>2.9</v>
      </c>
      <c r="E993" s="178"/>
      <c r="F993" s="178">
        <v>3.3</v>
      </c>
      <c r="G993" s="176"/>
      <c r="H993" s="176"/>
    </row>
    <row r="994" spans="1:8">
      <c r="A994" s="176"/>
      <c r="B994" s="71" t="s">
        <v>114</v>
      </c>
      <c r="C994" s="29">
        <v>-3</v>
      </c>
      <c r="D994" s="178">
        <v>4</v>
      </c>
      <c r="E994" s="178"/>
      <c r="F994" s="178">
        <v>3.3</v>
      </c>
      <c r="G994" s="176"/>
      <c r="H994" s="176"/>
    </row>
    <row r="995" spans="1:8">
      <c r="A995" s="176"/>
      <c r="B995" s="71" t="s">
        <v>115</v>
      </c>
      <c r="C995" s="29">
        <v>-1</v>
      </c>
      <c r="D995" s="178">
        <v>6.06</v>
      </c>
      <c r="E995" s="178"/>
      <c r="F995" s="178">
        <v>3.3</v>
      </c>
      <c r="G995" s="176"/>
      <c r="H995" s="176"/>
    </row>
    <row r="996" spans="1:8">
      <c r="A996" s="176"/>
      <c r="B996" s="71" t="s">
        <v>116</v>
      </c>
      <c r="C996" s="177">
        <v>-1</v>
      </c>
      <c r="D996" s="178">
        <v>1.6</v>
      </c>
      <c r="E996" s="178"/>
      <c r="F996" s="178">
        <v>0.9</v>
      </c>
      <c r="G996" s="176"/>
      <c r="H996" s="176"/>
    </row>
    <row r="997" spans="1:8">
      <c r="A997" s="176"/>
      <c r="B997" s="71" t="s">
        <v>117</v>
      </c>
      <c r="C997" s="177">
        <v>-1</v>
      </c>
      <c r="D997" s="178">
        <v>2.6</v>
      </c>
      <c r="E997" s="178"/>
      <c r="F997" s="178">
        <v>0.9</v>
      </c>
      <c r="G997" s="176"/>
      <c r="H997" s="176"/>
    </row>
    <row r="998" spans="1:8">
      <c r="A998" s="176"/>
      <c r="B998" s="71" t="s">
        <v>118</v>
      </c>
      <c r="C998" s="29">
        <v>-2</v>
      </c>
      <c r="D998" s="178">
        <v>1.45</v>
      </c>
      <c r="E998" s="178"/>
      <c r="F998" s="178">
        <v>0.9</v>
      </c>
      <c r="G998" s="176"/>
      <c r="H998" s="176"/>
    </row>
    <row r="999" spans="1:8">
      <c r="A999" s="176"/>
      <c r="B999" s="71" t="s">
        <v>119</v>
      </c>
      <c r="C999" s="29" t="s">
        <v>107</v>
      </c>
      <c r="D999" s="178">
        <v>3.25</v>
      </c>
      <c r="E999" s="178"/>
      <c r="F999" s="178">
        <v>0.9</v>
      </c>
      <c r="G999" s="176"/>
      <c r="H999" s="176"/>
    </row>
    <row r="1000" spans="1:8">
      <c r="A1000" s="176"/>
      <c r="B1000" s="71" t="s">
        <v>120</v>
      </c>
      <c r="C1000" s="177">
        <v>-4</v>
      </c>
      <c r="D1000" s="178">
        <v>3.74</v>
      </c>
      <c r="E1000" s="178"/>
      <c r="F1000" s="178">
        <v>3.3</v>
      </c>
      <c r="G1000" s="176"/>
      <c r="H1000" s="176"/>
    </row>
    <row r="1001" spans="1:8">
      <c r="A1001" s="176"/>
      <c r="B1001" s="71" t="s">
        <v>121</v>
      </c>
      <c r="C1001" s="29">
        <v>-7</v>
      </c>
      <c r="D1001" s="178">
        <v>3.1</v>
      </c>
      <c r="E1001" s="178"/>
      <c r="F1001" s="178">
        <v>1.5</v>
      </c>
      <c r="G1001" s="176"/>
      <c r="H1001" s="176"/>
    </row>
    <row r="1002" spans="1:8">
      <c r="A1002" s="176"/>
      <c r="B1002" s="71" t="s">
        <v>122</v>
      </c>
      <c r="C1002" s="29">
        <v>-9</v>
      </c>
      <c r="D1002" s="178">
        <v>4.05</v>
      </c>
      <c r="E1002" s="178"/>
      <c r="F1002" s="178">
        <v>3.3</v>
      </c>
      <c r="G1002" s="176"/>
      <c r="H1002" s="176"/>
    </row>
    <row r="1003" spans="1:8">
      <c r="A1003" s="176"/>
      <c r="B1003" s="71" t="s">
        <v>123</v>
      </c>
      <c r="C1003" s="29">
        <v>-3</v>
      </c>
      <c r="D1003" s="178">
        <v>4.05</v>
      </c>
      <c r="E1003" s="178"/>
      <c r="F1003" s="178">
        <v>2.4</v>
      </c>
      <c r="G1003" s="176"/>
      <c r="H1003" s="176"/>
    </row>
    <row r="1004" spans="1:8">
      <c r="A1004" s="176"/>
      <c r="B1004" s="71" t="s">
        <v>124</v>
      </c>
      <c r="C1004" s="177">
        <v>-3</v>
      </c>
      <c r="D1004" s="178">
        <v>2</v>
      </c>
      <c r="E1004" s="178"/>
      <c r="F1004" s="178">
        <v>3</v>
      </c>
      <c r="G1004" s="176"/>
      <c r="H1004" s="176"/>
    </row>
    <row r="1005" spans="1:8">
      <c r="A1005" s="176"/>
      <c r="B1005" s="71" t="s">
        <v>125</v>
      </c>
      <c r="C1005" s="177">
        <v>-1</v>
      </c>
      <c r="D1005" s="178">
        <v>0.7</v>
      </c>
      <c r="E1005" s="178"/>
      <c r="F1005" s="178">
        <v>3</v>
      </c>
      <c r="G1005" s="176"/>
      <c r="H1005" s="176"/>
    </row>
    <row r="1006" spans="1:8">
      <c r="A1006" s="176"/>
      <c r="B1006" s="71" t="s">
        <v>126</v>
      </c>
      <c r="C1006" s="29">
        <v>-6</v>
      </c>
      <c r="D1006" s="178">
        <v>3.9</v>
      </c>
      <c r="E1006" s="178"/>
      <c r="F1006" s="178">
        <v>3.3</v>
      </c>
      <c r="G1006" s="176"/>
      <c r="H1006" s="176"/>
    </row>
    <row r="1007" spans="1:8">
      <c r="A1007" s="176"/>
      <c r="B1007" s="71" t="s">
        <v>127</v>
      </c>
      <c r="C1007" s="177">
        <v>-5</v>
      </c>
      <c r="D1007" s="178">
        <v>4.2</v>
      </c>
      <c r="E1007" s="178"/>
      <c r="F1007" s="178">
        <v>2.7</v>
      </c>
      <c r="G1007" s="176"/>
      <c r="H1007" s="176"/>
    </row>
    <row r="1008" spans="1:8">
      <c r="A1008" s="176"/>
      <c r="B1008" s="71" t="s">
        <v>128</v>
      </c>
      <c r="C1008" s="29" t="s">
        <v>107</v>
      </c>
      <c r="D1008" s="178">
        <v>1.2</v>
      </c>
      <c r="E1008" s="178"/>
      <c r="F1008" s="178">
        <v>3.3</v>
      </c>
      <c r="G1008" s="176"/>
      <c r="H1008" s="176"/>
    </row>
    <row r="1009" spans="1:8">
      <c r="A1009" s="176"/>
      <c r="B1009" s="71" t="s">
        <v>129</v>
      </c>
      <c r="C1009" s="29" t="s">
        <v>107</v>
      </c>
      <c r="D1009" s="178">
        <v>3</v>
      </c>
      <c r="E1009" s="178"/>
      <c r="F1009" s="178">
        <v>3.3</v>
      </c>
      <c r="G1009" s="176"/>
      <c r="H1009" s="176"/>
    </row>
    <row r="1010" spans="1:8">
      <c r="A1010" s="176"/>
      <c r="B1010" s="71" t="s">
        <v>130</v>
      </c>
      <c r="C1010" s="29" t="s">
        <v>107</v>
      </c>
      <c r="D1010" s="178">
        <v>1.5</v>
      </c>
      <c r="E1010" s="178"/>
      <c r="F1010" s="178">
        <v>3</v>
      </c>
      <c r="G1010" s="176"/>
      <c r="H1010" s="176"/>
    </row>
    <row r="1011" spans="1:8">
      <c r="A1011" s="176"/>
      <c r="B1011" s="71" t="s">
        <v>131</v>
      </c>
      <c r="C1011" s="29" t="s">
        <v>107</v>
      </c>
      <c r="D1011" s="178">
        <v>1.5</v>
      </c>
      <c r="E1011" s="178"/>
      <c r="F1011" s="178">
        <v>1.5</v>
      </c>
      <c r="G1011" s="176"/>
      <c r="H1011" s="176"/>
    </row>
    <row r="1012" spans="1:8">
      <c r="A1012" s="176"/>
      <c r="B1012" s="71" t="s">
        <v>132</v>
      </c>
      <c r="C1012" s="29" t="s">
        <v>107</v>
      </c>
      <c r="D1012" s="178">
        <v>0.6</v>
      </c>
      <c r="E1012" s="178"/>
      <c r="F1012" s="178">
        <v>1.8</v>
      </c>
      <c r="G1012" s="176"/>
      <c r="H1012" s="176"/>
    </row>
    <row r="1013" spans="1:8">
      <c r="A1013" s="176"/>
      <c r="B1013" s="71" t="s">
        <v>133</v>
      </c>
      <c r="C1013" s="29">
        <v>-3</v>
      </c>
      <c r="D1013" s="178">
        <v>0.9</v>
      </c>
      <c r="E1013" s="178"/>
      <c r="F1013" s="178">
        <v>1.5</v>
      </c>
      <c r="G1013" s="176"/>
      <c r="H1013" s="176"/>
    </row>
    <row r="1014" spans="1:8">
      <c r="A1014" s="176"/>
      <c r="B1014" s="71" t="s">
        <v>134</v>
      </c>
      <c r="C1014" s="29" t="s">
        <v>107</v>
      </c>
      <c r="D1014" s="178">
        <v>0.85</v>
      </c>
      <c r="E1014" s="178"/>
      <c r="F1014" s="178">
        <v>1.8</v>
      </c>
      <c r="G1014" s="176"/>
      <c r="H1014" s="176"/>
    </row>
    <row r="1015" spans="1:8">
      <c r="A1015" s="176"/>
      <c r="B1015" s="71" t="s">
        <v>135</v>
      </c>
      <c r="C1015" s="29" t="s">
        <v>107</v>
      </c>
      <c r="D1015" s="178">
        <v>0.89</v>
      </c>
      <c r="E1015" s="178"/>
      <c r="F1015" s="178">
        <v>1.8</v>
      </c>
      <c r="G1015" s="176"/>
      <c r="H1015" s="176"/>
    </row>
    <row r="1016" spans="1:8">
      <c r="A1016" s="176"/>
      <c r="B1016" s="71" t="s">
        <v>136</v>
      </c>
      <c r="C1016" s="29">
        <v>-2</v>
      </c>
      <c r="D1016" s="178">
        <v>0.9</v>
      </c>
      <c r="E1016" s="178"/>
      <c r="F1016" s="179">
        <v>2.1</v>
      </c>
      <c r="G1016" s="176"/>
      <c r="H1016" s="176"/>
    </row>
    <row r="1017" spans="1:8" ht="13">
      <c r="A1017" s="176"/>
      <c r="B1017" s="70"/>
      <c r="C1017" s="177"/>
      <c r="D1017" s="178"/>
      <c r="E1017" s="178"/>
      <c r="F1017" s="179"/>
      <c r="G1017" s="176"/>
      <c r="H1017" s="176"/>
    </row>
    <row r="1018" spans="1:8" ht="13">
      <c r="A1018" s="176"/>
      <c r="B1018" s="70" t="s">
        <v>270</v>
      </c>
      <c r="C1018" s="177"/>
      <c r="D1018" s="178"/>
      <c r="E1018" s="178"/>
      <c r="F1018" s="179"/>
      <c r="G1018" s="176"/>
      <c r="H1018" s="176"/>
    </row>
    <row r="1019" spans="1:8" ht="13">
      <c r="A1019" s="176"/>
      <c r="B1019" s="70" t="s">
        <v>137</v>
      </c>
      <c r="C1019" s="177"/>
      <c r="D1019" s="178"/>
      <c r="E1019" s="178"/>
      <c r="F1019" s="179"/>
      <c r="G1019" s="176"/>
      <c r="H1019" s="176"/>
    </row>
    <row r="1020" spans="1:8">
      <c r="A1020" s="176"/>
      <c r="B1020" s="71" t="s">
        <v>101</v>
      </c>
      <c r="C1020" s="177">
        <v>2</v>
      </c>
      <c r="D1020" s="177">
        <v>8</v>
      </c>
      <c r="E1020" s="178">
        <v>1.8</v>
      </c>
      <c r="F1020" s="178">
        <v>0.3</v>
      </c>
      <c r="G1020" s="176"/>
      <c r="H1020" s="176"/>
    </row>
    <row r="1021" spans="1:8">
      <c r="A1021" s="176"/>
      <c r="B1021" s="71" t="s">
        <v>29</v>
      </c>
      <c r="C1021" s="177">
        <v>2</v>
      </c>
      <c r="D1021" s="177">
        <v>2</v>
      </c>
      <c r="E1021" s="178">
        <v>1.6</v>
      </c>
      <c r="F1021" s="178">
        <v>0.3</v>
      </c>
      <c r="G1021" s="176"/>
      <c r="H1021" s="176"/>
    </row>
    <row r="1022" spans="1:8">
      <c r="A1022" s="176"/>
      <c r="B1022" s="71" t="s">
        <v>102</v>
      </c>
      <c r="C1022" s="177">
        <v>2</v>
      </c>
      <c r="D1022" s="177">
        <v>2</v>
      </c>
      <c r="E1022" s="178">
        <v>2.6</v>
      </c>
      <c r="F1022" s="178">
        <v>0.3</v>
      </c>
      <c r="G1022" s="176"/>
      <c r="H1022" s="176"/>
    </row>
    <row r="1023" spans="1:8">
      <c r="A1023" s="176"/>
      <c r="B1023" s="71" t="s">
        <v>103</v>
      </c>
      <c r="C1023" s="177">
        <v>2</v>
      </c>
      <c r="D1023" s="177">
        <v>4</v>
      </c>
      <c r="E1023" s="178">
        <v>1.8</v>
      </c>
      <c r="F1023" s="178">
        <v>0.3</v>
      </c>
      <c r="G1023" s="176"/>
      <c r="H1023" s="176"/>
    </row>
    <row r="1024" spans="1:8">
      <c r="A1024" s="176"/>
      <c r="B1024" s="71" t="s">
        <v>104</v>
      </c>
      <c r="C1024" s="177">
        <v>2</v>
      </c>
      <c r="D1024" s="177">
        <v>17</v>
      </c>
      <c r="E1024" s="178">
        <v>3.4</v>
      </c>
      <c r="F1024" s="178">
        <v>0.3</v>
      </c>
      <c r="G1024" s="176"/>
      <c r="H1024" s="176"/>
    </row>
    <row r="1025" spans="1:8">
      <c r="A1025" s="176"/>
      <c r="B1025" s="71" t="s">
        <v>105</v>
      </c>
      <c r="C1025" s="177">
        <v>2</v>
      </c>
      <c r="D1025" s="177">
        <v>1</v>
      </c>
      <c r="E1025" s="178">
        <v>4.9000000000000004</v>
      </c>
      <c r="F1025" s="178">
        <v>0.3</v>
      </c>
      <c r="G1025" s="176"/>
      <c r="H1025" s="176"/>
    </row>
    <row r="1026" spans="1:8">
      <c r="A1026" s="176"/>
      <c r="B1026" s="71" t="s">
        <v>106</v>
      </c>
      <c r="C1026" s="177">
        <v>2</v>
      </c>
      <c r="D1026" s="29" t="s">
        <v>107</v>
      </c>
      <c r="E1026" s="178">
        <v>4.6500000000000004</v>
      </c>
      <c r="F1026" s="178">
        <v>0.3</v>
      </c>
      <c r="G1026" s="176"/>
      <c r="H1026" s="176"/>
    </row>
    <row r="1027" spans="1:8">
      <c r="A1027" s="176"/>
      <c r="B1027" s="71" t="s">
        <v>108</v>
      </c>
      <c r="C1027" s="177">
        <v>2</v>
      </c>
      <c r="D1027" s="177">
        <v>2</v>
      </c>
      <c r="E1027" s="178">
        <v>1.4</v>
      </c>
      <c r="F1027" s="178">
        <v>0.3</v>
      </c>
      <c r="G1027" s="176"/>
      <c r="H1027" s="176"/>
    </row>
    <row r="1028" spans="1:8">
      <c r="A1028" s="176"/>
      <c r="B1028" s="71" t="s">
        <v>109</v>
      </c>
      <c r="C1028" s="177">
        <v>2</v>
      </c>
      <c r="D1028" s="29" t="s">
        <v>107</v>
      </c>
      <c r="E1028" s="178">
        <v>8.57</v>
      </c>
      <c r="F1028" s="178">
        <v>0.3</v>
      </c>
      <c r="G1028" s="176"/>
      <c r="H1028" s="176"/>
    </row>
    <row r="1029" spans="1:8">
      <c r="A1029" s="176"/>
      <c r="B1029" s="71" t="s">
        <v>110</v>
      </c>
      <c r="C1029" s="177">
        <v>2</v>
      </c>
      <c r="D1029" s="29" t="s">
        <v>107</v>
      </c>
      <c r="E1029" s="178">
        <v>7.2</v>
      </c>
      <c r="F1029" s="178">
        <v>0.3</v>
      </c>
      <c r="G1029" s="176"/>
      <c r="H1029" s="176"/>
    </row>
    <row r="1030" spans="1:8">
      <c r="A1030" s="176"/>
      <c r="B1030" s="71" t="s">
        <v>111</v>
      </c>
      <c r="C1030" s="177">
        <v>2</v>
      </c>
      <c r="D1030" s="29" t="s">
        <v>107</v>
      </c>
      <c r="E1030" s="178">
        <v>7.04</v>
      </c>
      <c r="F1030" s="178">
        <v>0.3</v>
      </c>
      <c r="G1030" s="176"/>
      <c r="H1030" s="176"/>
    </row>
    <row r="1031" spans="1:8">
      <c r="A1031" s="176"/>
      <c r="B1031" s="71" t="s">
        <v>112</v>
      </c>
      <c r="C1031" s="177">
        <v>2</v>
      </c>
      <c r="D1031" s="29" t="s">
        <v>107</v>
      </c>
      <c r="E1031" s="178">
        <v>4.8</v>
      </c>
      <c r="F1031" s="178">
        <v>0.3</v>
      </c>
      <c r="G1031" s="176"/>
      <c r="H1031" s="176"/>
    </row>
    <row r="1032" spans="1:8">
      <c r="A1032" s="176"/>
      <c r="B1032" s="71" t="s">
        <v>113</v>
      </c>
      <c r="C1032" s="177">
        <v>2</v>
      </c>
      <c r="D1032" s="29" t="s">
        <v>107</v>
      </c>
      <c r="E1032" s="178">
        <v>3.5</v>
      </c>
      <c r="F1032" s="178">
        <v>0.3</v>
      </c>
      <c r="G1032" s="176"/>
      <c r="H1032" s="176"/>
    </row>
    <row r="1033" spans="1:8">
      <c r="A1033" s="176"/>
      <c r="B1033" s="71" t="s">
        <v>114</v>
      </c>
      <c r="C1033" s="177">
        <v>2</v>
      </c>
      <c r="D1033" s="29">
        <v>3</v>
      </c>
      <c r="E1033" s="178">
        <v>4.5999999999999996</v>
      </c>
      <c r="F1033" s="178">
        <v>0.3</v>
      </c>
      <c r="G1033" s="176"/>
      <c r="H1033" s="176"/>
    </row>
    <row r="1034" spans="1:8">
      <c r="A1034" s="176"/>
      <c r="B1034" s="71" t="s">
        <v>115</v>
      </c>
      <c r="C1034" s="177">
        <v>2</v>
      </c>
      <c r="D1034" s="29">
        <v>1</v>
      </c>
      <c r="E1034" s="178">
        <v>6.66</v>
      </c>
      <c r="F1034" s="178">
        <v>0.3</v>
      </c>
      <c r="G1034" s="176"/>
      <c r="H1034" s="176"/>
    </row>
    <row r="1035" spans="1:8">
      <c r="A1035" s="176"/>
      <c r="B1035" s="71" t="s">
        <v>116</v>
      </c>
      <c r="C1035" s="177">
        <v>2</v>
      </c>
      <c r="D1035" s="177">
        <v>1</v>
      </c>
      <c r="E1035" s="178">
        <v>2.2000000000000002</v>
      </c>
      <c r="F1035" s="178">
        <v>0.3</v>
      </c>
      <c r="G1035" s="176"/>
      <c r="H1035" s="176"/>
    </row>
    <row r="1036" spans="1:8">
      <c r="A1036" s="176"/>
      <c r="B1036" s="71" t="s">
        <v>117</v>
      </c>
      <c r="C1036" s="177">
        <v>2</v>
      </c>
      <c r="D1036" s="177">
        <v>1</v>
      </c>
      <c r="E1036" s="178">
        <v>3.2</v>
      </c>
      <c r="F1036" s="178">
        <v>0.3</v>
      </c>
      <c r="G1036" s="176"/>
      <c r="H1036" s="176"/>
    </row>
    <row r="1037" spans="1:8">
      <c r="A1037" s="176"/>
      <c r="B1037" s="71" t="s">
        <v>118</v>
      </c>
      <c r="C1037" s="177">
        <v>2</v>
      </c>
      <c r="D1037" s="29">
        <v>2</v>
      </c>
      <c r="E1037" s="178">
        <v>2.0499999999999998</v>
      </c>
      <c r="F1037" s="178">
        <v>0.3</v>
      </c>
      <c r="G1037" s="176"/>
      <c r="H1037" s="176"/>
    </row>
    <row r="1038" spans="1:8">
      <c r="A1038" s="176"/>
      <c r="B1038" s="71" t="s">
        <v>119</v>
      </c>
      <c r="C1038" s="177">
        <v>2</v>
      </c>
      <c r="D1038" s="29" t="s">
        <v>107</v>
      </c>
      <c r="E1038" s="178">
        <v>3.85</v>
      </c>
      <c r="F1038" s="178">
        <v>0.3</v>
      </c>
      <c r="G1038" s="176"/>
      <c r="H1038" s="176"/>
    </row>
    <row r="1039" spans="1:8">
      <c r="A1039" s="176"/>
      <c r="B1039" s="71" t="s">
        <v>120</v>
      </c>
      <c r="C1039" s="177">
        <v>2</v>
      </c>
      <c r="D1039" s="177">
        <v>4</v>
      </c>
      <c r="E1039" s="178">
        <v>4.34</v>
      </c>
      <c r="F1039" s="178">
        <v>0.3</v>
      </c>
      <c r="G1039" s="176"/>
      <c r="H1039" s="176"/>
    </row>
    <row r="1040" spans="1:8">
      <c r="A1040" s="176"/>
      <c r="B1040" s="71" t="s">
        <v>121</v>
      </c>
      <c r="C1040" s="177">
        <v>2</v>
      </c>
      <c r="D1040" s="29">
        <v>7</v>
      </c>
      <c r="E1040" s="178">
        <v>3.7</v>
      </c>
      <c r="F1040" s="178">
        <v>0.3</v>
      </c>
      <c r="G1040" s="176"/>
      <c r="H1040" s="176"/>
    </row>
    <row r="1041" spans="1:8">
      <c r="A1041" s="176"/>
      <c r="B1041" s="71" t="s">
        <v>122</v>
      </c>
      <c r="C1041" s="177">
        <v>2</v>
      </c>
      <c r="D1041" s="29">
        <v>9</v>
      </c>
      <c r="E1041" s="178">
        <v>4.6500000000000004</v>
      </c>
      <c r="F1041" s="178">
        <v>0.3</v>
      </c>
      <c r="G1041" s="176"/>
      <c r="H1041" s="176"/>
    </row>
    <row r="1042" spans="1:8">
      <c r="A1042" s="176"/>
      <c r="B1042" s="71" t="s">
        <v>123</v>
      </c>
      <c r="C1042" s="177">
        <v>2</v>
      </c>
      <c r="D1042" s="29">
        <v>3</v>
      </c>
      <c r="E1042" s="178">
        <v>4.6500000000000004</v>
      </c>
      <c r="F1042" s="178">
        <v>0.3</v>
      </c>
      <c r="G1042" s="176"/>
      <c r="H1042" s="176"/>
    </row>
    <row r="1043" spans="1:8">
      <c r="A1043" s="176"/>
      <c r="B1043" s="71" t="s">
        <v>124</v>
      </c>
      <c r="C1043" s="177">
        <v>2</v>
      </c>
      <c r="D1043" s="177">
        <v>3</v>
      </c>
      <c r="E1043" s="178">
        <v>2.6</v>
      </c>
      <c r="F1043" s="178">
        <v>0.3</v>
      </c>
      <c r="G1043" s="176"/>
      <c r="H1043" s="176"/>
    </row>
    <row r="1044" spans="1:8">
      <c r="A1044" s="176"/>
      <c r="B1044" s="71" t="s">
        <v>125</v>
      </c>
      <c r="C1044" s="177">
        <v>2</v>
      </c>
      <c r="D1044" s="177">
        <v>1</v>
      </c>
      <c r="E1044" s="178">
        <v>1.3</v>
      </c>
      <c r="F1044" s="178">
        <v>0.3</v>
      </c>
      <c r="G1044" s="176"/>
      <c r="H1044" s="176"/>
    </row>
    <row r="1045" spans="1:8">
      <c r="A1045" s="176"/>
      <c r="B1045" s="71" t="s">
        <v>126</v>
      </c>
      <c r="C1045" s="177">
        <v>2</v>
      </c>
      <c r="D1045" s="29">
        <v>6</v>
      </c>
      <c r="E1045" s="178">
        <v>4.5</v>
      </c>
      <c r="F1045" s="178">
        <v>0.3</v>
      </c>
      <c r="G1045" s="176"/>
      <c r="H1045" s="176"/>
    </row>
    <row r="1046" spans="1:8">
      <c r="A1046" s="176"/>
      <c r="B1046" s="71" t="s">
        <v>127</v>
      </c>
      <c r="C1046" s="177">
        <v>2</v>
      </c>
      <c r="D1046" s="177">
        <v>5</v>
      </c>
      <c r="E1046" s="178">
        <v>4.8</v>
      </c>
      <c r="F1046" s="178">
        <v>0.3</v>
      </c>
      <c r="G1046" s="176"/>
      <c r="H1046" s="176"/>
    </row>
    <row r="1047" spans="1:8">
      <c r="A1047" s="176"/>
      <c r="B1047" s="71" t="s">
        <v>128</v>
      </c>
      <c r="C1047" s="177">
        <v>2</v>
      </c>
      <c r="D1047" s="29" t="s">
        <v>107</v>
      </c>
      <c r="E1047" s="178">
        <v>1.8</v>
      </c>
      <c r="F1047" s="178">
        <v>0.3</v>
      </c>
      <c r="G1047" s="176"/>
      <c r="H1047" s="176"/>
    </row>
    <row r="1048" spans="1:8">
      <c r="A1048" s="176"/>
      <c r="B1048" s="71" t="s">
        <v>129</v>
      </c>
      <c r="C1048" s="177">
        <v>2</v>
      </c>
      <c r="D1048" s="29" t="s">
        <v>107</v>
      </c>
      <c r="E1048" s="178">
        <v>3.6</v>
      </c>
      <c r="F1048" s="178">
        <v>0.3</v>
      </c>
      <c r="G1048" s="176"/>
      <c r="H1048" s="176"/>
    </row>
    <row r="1049" spans="1:8">
      <c r="A1049" s="176"/>
      <c r="B1049" s="71" t="s">
        <v>130</v>
      </c>
      <c r="C1049" s="177">
        <v>2</v>
      </c>
      <c r="D1049" s="29" t="s">
        <v>107</v>
      </c>
      <c r="E1049" s="178">
        <v>2.1</v>
      </c>
      <c r="F1049" s="178">
        <v>0.3</v>
      </c>
      <c r="G1049" s="176"/>
      <c r="H1049" s="176"/>
    </row>
    <row r="1050" spans="1:8">
      <c r="A1050" s="176"/>
      <c r="B1050" s="71" t="s">
        <v>131</v>
      </c>
      <c r="C1050" s="177">
        <v>2</v>
      </c>
      <c r="D1050" s="29" t="s">
        <v>107</v>
      </c>
      <c r="E1050" s="178">
        <v>2.1</v>
      </c>
      <c r="F1050" s="178">
        <v>0.3</v>
      </c>
      <c r="G1050" s="176"/>
      <c r="H1050" s="176"/>
    </row>
    <row r="1051" spans="1:8">
      <c r="A1051" s="176"/>
      <c r="B1051" s="71" t="s">
        <v>132</v>
      </c>
      <c r="C1051" s="177">
        <v>2</v>
      </c>
      <c r="D1051" s="29" t="s">
        <v>107</v>
      </c>
      <c r="E1051" s="178">
        <v>1.2</v>
      </c>
      <c r="F1051" s="178">
        <v>0.3</v>
      </c>
      <c r="G1051" s="176"/>
      <c r="H1051" s="176"/>
    </row>
    <row r="1052" spans="1:8">
      <c r="A1052" s="176"/>
      <c r="B1052" s="71" t="s">
        <v>133</v>
      </c>
      <c r="C1052" s="177">
        <v>2</v>
      </c>
      <c r="D1052" s="29">
        <v>3</v>
      </c>
      <c r="E1052" s="178">
        <v>1.5</v>
      </c>
      <c r="F1052" s="178">
        <v>0.3</v>
      </c>
      <c r="G1052" s="176"/>
      <c r="H1052" s="176"/>
    </row>
    <row r="1053" spans="1:8">
      <c r="A1053" s="176"/>
      <c r="B1053" s="71" t="s">
        <v>134</v>
      </c>
      <c r="C1053" s="177">
        <v>2</v>
      </c>
      <c r="D1053" s="29" t="s">
        <v>107</v>
      </c>
      <c r="E1053" s="178">
        <v>1.45</v>
      </c>
      <c r="F1053" s="178">
        <v>0.3</v>
      </c>
      <c r="G1053" s="176"/>
      <c r="H1053" s="176"/>
    </row>
    <row r="1054" spans="1:8">
      <c r="A1054" s="176"/>
      <c r="B1054" s="71" t="s">
        <v>135</v>
      </c>
      <c r="C1054" s="177">
        <v>2</v>
      </c>
      <c r="D1054" s="29" t="s">
        <v>107</v>
      </c>
      <c r="E1054" s="178">
        <v>1.49</v>
      </c>
      <c r="F1054" s="178">
        <v>0.3</v>
      </c>
      <c r="G1054" s="176"/>
      <c r="H1054" s="176"/>
    </row>
    <row r="1055" spans="1:8">
      <c r="A1055" s="176"/>
      <c r="B1055" s="71" t="s">
        <v>136</v>
      </c>
      <c r="C1055" s="177">
        <v>2</v>
      </c>
      <c r="D1055" s="29">
        <v>2</v>
      </c>
      <c r="E1055" s="178">
        <v>1.5</v>
      </c>
      <c r="F1055" s="178">
        <v>0.3</v>
      </c>
      <c r="G1055" s="176"/>
      <c r="H1055" s="176"/>
    </row>
    <row r="1056" spans="1:8">
      <c r="A1056" s="176"/>
      <c r="B1056" s="176"/>
      <c r="C1056" s="177"/>
      <c r="D1056" s="178"/>
      <c r="E1056" s="178"/>
      <c r="F1056" s="179"/>
      <c r="G1056" s="176"/>
      <c r="H1056" s="176"/>
    </row>
    <row r="1057" spans="1:8" ht="13">
      <c r="A1057" s="176"/>
      <c r="B1057" s="70" t="s">
        <v>138</v>
      </c>
      <c r="C1057" s="177"/>
      <c r="D1057" s="178"/>
      <c r="E1057" s="178"/>
      <c r="F1057" s="179"/>
      <c r="G1057" s="176"/>
      <c r="H1057" s="176"/>
    </row>
    <row r="1058" spans="1:8">
      <c r="A1058" s="176"/>
      <c r="B1058" s="71" t="s">
        <v>139</v>
      </c>
      <c r="C1058" s="177">
        <v>2</v>
      </c>
      <c r="D1058" s="178">
        <v>4.7</v>
      </c>
      <c r="E1058" s="178">
        <v>1.6</v>
      </c>
      <c r="F1058" s="179"/>
      <c r="G1058" s="176"/>
      <c r="H1058" s="176"/>
    </row>
    <row r="1059" spans="1:8">
      <c r="A1059" s="176"/>
      <c r="B1059" s="71" t="s">
        <v>140</v>
      </c>
      <c r="C1059" s="177">
        <v>2</v>
      </c>
      <c r="D1059" s="178">
        <v>4.7</v>
      </c>
      <c r="E1059" s="178">
        <v>1.6</v>
      </c>
      <c r="F1059" s="179"/>
      <c r="G1059" s="176"/>
      <c r="H1059" s="176"/>
    </row>
    <row r="1060" spans="1:8">
      <c r="A1060" s="176"/>
      <c r="B1060" s="71" t="s">
        <v>141</v>
      </c>
      <c r="C1060" s="177">
        <v>1</v>
      </c>
      <c r="D1060" s="178">
        <v>3.3</v>
      </c>
      <c r="E1060" s="178">
        <v>1.85</v>
      </c>
      <c r="F1060" s="179"/>
      <c r="G1060" s="176"/>
      <c r="H1060" s="176"/>
    </row>
    <row r="1061" spans="1:8">
      <c r="A1061" s="176"/>
      <c r="B1061" s="71" t="s">
        <v>142</v>
      </c>
      <c r="C1061" s="177">
        <v>28</v>
      </c>
      <c r="D1061" s="178">
        <v>1.6</v>
      </c>
      <c r="E1061" s="178">
        <v>0.15</v>
      </c>
      <c r="F1061" s="179"/>
      <c r="G1061" s="176"/>
      <c r="H1061" s="176"/>
    </row>
    <row r="1062" spans="1:8">
      <c r="A1062" s="176"/>
      <c r="B1062" s="176"/>
      <c r="C1062" s="177"/>
      <c r="D1062" s="178"/>
      <c r="E1062" s="178"/>
      <c r="F1062" s="179"/>
      <c r="G1062" s="176"/>
      <c r="H1062" s="176"/>
    </row>
    <row r="1063" spans="1:8">
      <c r="A1063" s="176"/>
      <c r="B1063" s="176"/>
      <c r="C1063" s="177"/>
      <c r="D1063" s="178"/>
      <c r="E1063" s="178"/>
      <c r="F1063" s="179"/>
      <c r="G1063" s="176"/>
      <c r="H1063" s="176"/>
    </row>
    <row r="1064" spans="1:8" ht="13">
      <c r="A1064" s="176"/>
      <c r="B1064" s="70" t="s">
        <v>145</v>
      </c>
      <c r="C1064" s="177"/>
      <c r="D1064" s="178"/>
      <c r="E1064" s="178"/>
      <c r="F1064" s="179"/>
      <c r="G1064" s="176"/>
      <c r="H1064" s="176"/>
    </row>
    <row r="1065" spans="1:8">
      <c r="A1065" s="176"/>
      <c r="B1065" s="71" t="s">
        <v>139</v>
      </c>
      <c r="C1065" s="177">
        <v>2</v>
      </c>
      <c r="D1065" s="178">
        <v>4.7</v>
      </c>
      <c r="E1065" s="178">
        <v>1.6</v>
      </c>
      <c r="F1065" s="179"/>
      <c r="G1065" s="176"/>
      <c r="H1065" s="176"/>
    </row>
    <row r="1066" spans="1:8">
      <c r="A1066" s="176"/>
      <c r="B1066" s="71" t="s">
        <v>140</v>
      </c>
      <c r="C1066" s="177">
        <v>2</v>
      </c>
      <c r="D1066" s="178">
        <v>4.7</v>
      </c>
      <c r="E1066" s="178">
        <v>0.15</v>
      </c>
      <c r="F1066" s="179"/>
      <c r="G1066" s="176"/>
      <c r="H1066" s="176"/>
    </row>
    <row r="1067" spans="1:8">
      <c r="A1067" s="176"/>
      <c r="B1067" s="71" t="s">
        <v>141</v>
      </c>
      <c r="C1067" s="177">
        <v>1</v>
      </c>
      <c r="D1067" s="178">
        <v>3.3</v>
      </c>
      <c r="E1067" s="178">
        <v>1.85</v>
      </c>
      <c r="F1067" s="179"/>
      <c r="G1067" s="176"/>
      <c r="H1067" s="176"/>
    </row>
    <row r="1068" spans="1:8">
      <c r="A1068" s="176"/>
      <c r="B1068" s="71" t="s">
        <v>142</v>
      </c>
      <c r="C1068" s="177">
        <v>28</v>
      </c>
      <c r="D1068" s="178">
        <v>1.6</v>
      </c>
      <c r="E1068" s="178">
        <v>0.15</v>
      </c>
      <c r="F1068" s="179"/>
      <c r="G1068" s="176"/>
      <c r="H1068" s="176"/>
    </row>
    <row r="1069" spans="1:8">
      <c r="A1069" s="176"/>
      <c r="B1069" s="71" t="s">
        <v>144</v>
      </c>
      <c r="C1069" s="177">
        <v>28</v>
      </c>
      <c r="D1069" s="178">
        <v>0.3</v>
      </c>
      <c r="E1069" s="178">
        <v>0.15</v>
      </c>
      <c r="F1069" s="179"/>
      <c r="G1069" s="176"/>
      <c r="H1069" s="176"/>
    </row>
    <row r="1070" spans="1:8">
      <c r="A1070" s="176"/>
      <c r="B1070" s="176"/>
      <c r="C1070" s="177"/>
      <c r="D1070" s="178"/>
      <c r="E1070" s="178"/>
      <c r="F1070" s="179"/>
      <c r="G1070" s="176"/>
      <c r="H1070" s="176"/>
    </row>
    <row r="1071" spans="1:8">
      <c r="A1071" s="176"/>
      <c r="B1071" s="176"/>
      <c r="C1071" s="177"/>
      <c r="D1071" s="178"/>
      <c r="E1071" s="178"/>
      <c r="F1071" s="179"/>
      <c r="G1071" s="176"/>
      <c r="H1071" s="176"/>
    </row>
    <row r="1072" spans="1:8" ht="13">
      <c r="A1072" s="176"/>
      <c r="B1072" s="70" t="s">
        <v>146</v>
      </c>
      <c r="C1072" s="177"/>
      <c r="D1072" s="178"/>
      <c r="E1072" s="178"/>
      <c r="F1072" s="179"/>
      <c r="G1072" s="176"/>
      <c r="H1072" s="176"/>
    </row>
    <row r="1073" spans="1:8">
      <c r="A1073" s="176"/>
      <c r="B1073" s="71" t="s">
        <v>139</v>
      </c>
      <c r="C1073" s="177">
        <v>2</v>
      </c>
      <c r="D1073" s="178">
        <v>4.7</v>
      </c>
      <c r="E1073" s="178">
        <v>1.6</v>
      </c>
      <c r="F1073" s="179"/>
      <c r="G1073" s="176"/>
      <c r="H1073" s="176"/>
    </row>
    <row r="1074" spans="1:8">
      <c r="A1074" s="176"/>
      <c r="B1074" s="71" t="s">
        <v>140</v>
      </c>
      <c r="C1074" s="177">
        <v>2</v>
      </c>
      <c r="D1074" s="178">
        <v>4.7</v>
      </c>
      <c r="E1074" s="178">
        <v>0.15</v>
      </c>
      <c r="F1074" s="179"/>
      <c r="G1074" s="176"/>
      <c r="H1074" s="176"/>
    </row>
    <row r="1075" spans="1:8">
      <c r="A1075" s="176"/>
      <c r="B1075" s="71" t="s">
        <v>141</v>
      </c>
      <c r="C1075" s="177">
        <v>1</v>
      </c>
      <c r="D1075" s="178">
        <v>3.3</v>
      </c>
      <c r="E1075" s="178">
        <v>1.85</v>
      </c>
      <c r="F1075" s="179"/>
      <c r="G1075" s="176"/>
      <c r="H1075" s="176"/>
    </row>
    <row r="1076" spans="1:8">
      <c r="A1076" s="176"/>
      <c r="B1076" s="71" t="s">
        <v>142</v>
      </c>
      <c r="C1076" s="177">
        <v>28</v>
      </c>
      <c r="D1076" s="178">
        <v>1.6</v>
      </c>
      <c r="E1076" s="178">
        <v>0.15</v>
      </c>
      <c r="F1076" s="179"/>
      <c r="G1076" s="176"/>
      <c r="H1076" s="176"/>
    </row>
    <row r="1077" spans="1:8">
      <c r="A1077" s="176"/>
      <c r="B1077" s="71" t="s">
        <v>144</v>
      </c>
      <c r="C1077" s="177">
        <v>28</v>
      </c>
      <c r="D1077" s="178">
        <v>0.3</v>
      </c>
      <c r="E1077" s="178">
        <v>0.15</v>
      </c>
      <c r="F1077" s="179"/>
      <c r="G1077" s="176"/>
      <c r="H1077" s="176"/>
    </row>
    <row r="1078" spans="1:8">
      <c r="A1078" s="176"/>
      <c r="B1078" s="176"/>
      <c r="C1078" s="177"/>
      <c r="D1078" s="178"/>
      <c r="E1078" s="178"/>
      <c r="F1078" s="179"/>
      <c r="G1078" s="176"/>
      <c r="H1078" s="176"/>
    </row>
    <row r="1079" spans="1:8" ht="13">
      <c r="A1079" s="176"/>
      <c r="B1079" s="187" t="s">
        <v>310</v>
      </c>
      <c r="C1079" s="177"/>
      <c r="D1079" s="178"/>
      <c r="E1079" s="178"/>
      <c r="F1079" s="179"/>
      <c r="G1079" s="176"/>
      <c r="H1079" s="176"/>
    </row>
    <row r="1080" spans="1:8">
      <c r="A1080" s="176"/>
      <c r="B1080" s="71" t="s">
        <v>139</v>
      </c>
      <c r="C1080" s="177">
        <v>1</v>
      </c>
      <c r="D1080" s="178">
        <v>3.4</v>
      </c>
      <c r="E1080" s="178">
        <v>2</v>
      </c>
      <c r="F1080" s="179"/>
      <c r="G1080" s="176"/>
      <c r="H1080" s="176"/>
    </row>
    <row r="1081" spans="1:8">
      <c r="A1081" s="176"/>
      <c r="B1081" s="71" t="s">
        <v>141</v>
      </c>
      <c r="C1081" s="177">
        <v>1</v>
      </c>
      <c r="D1081" s="178">
        <v>1.7</v>
      </c>
      <c r="E1081" s="178">
        <v>2</v>
      </c>
      <c r="F1081" s="179"/>
      <c r="G1081" s="176"/>
      <c r="H1081" s="176"/>
    </row>
    <row r="1082" spans="1:8">
      <c r="A1082" s="176"/>
      <c r="B1082" s="71" t="s">
        <v>139</v>
      </c>
      <c r="C1082" s="177">
        <v>1</v>
      </c>
      <c r="D1082" s="178">
        <v>4.08</v>
      </c>
      <c r="E1082" s="178">
        <v>2</v>
      </c>
      <c r="F1082" s="179"/>
      <c r="G1082" s="176"/>
      <c r="H1082" s="176"/>
    </row>
    <row r="1083" spans="1:8">
      <c r="A1083" s="176"/>
      <c r="B1083" s="71" t="s">
        <v>142</v>
      </c>
      <c r="C1083" s="177">
        <v>24</v>
      </c>
      <c r="D1083" s="178">
        <v>2</v>
      </c>
      <c r="E1083" s="178">
        <v>0.15</v>
      </c>
      <c r="F1083" s="179"/>
      <c r="G1083" s="176"/>
      <c r="H1083" s="176"/>
    </row>
    <row r="1084" spans="1:8">
      <c r="A1084" s="176"/>
      <c r="B1084" s="176"/>
      <c r="C1084" s="177"/>
      <c r="D1084" s="178"/>
      <c r="E1084" s="178"/>
      <c r="F1084" s="179"/>
      <c r="G1084" s="176"/>
      <c r="H1084" s="176"/>
    </row>
    <row r="1085" spans="1:8">
      <c r="A1085" s="176"/>
      <c r="B1085" s="176"/>
      <c r="C1085" s="177"/>
      <c r="D1085" s="178"/>
      <c r="E1085" s="178"/>
      <c r="F1085" s="179"/>
      <c r="G1085" s="176"/>
      <c r="H1085" s="176"/>
    </row>
    <row r="1086" spans="1:8">
      <c r="A1086" s="176"/>
      <c r="B1086" s="71" t="s">
        <v>235</v>
      </c>
      <c r="C1086" s="177"/>
      <c r="D1086" s="178"/>
      <c r="E1086" s="178"/>
      <c r="F1086" s="179"/>
      <c r="G1086" s="176"/>
      <c r="H1086" s="176"/>
    </row>
    <row r="1087" spans="1:8">
      <c r="A1087" s="176"/>
      <c r="B1087" s="71" t="s">
        <v>139</v>
      </c>
      <c r="C1087" s="177">
        <v>1</v>
      </c>
      <c r="D1087" s="178">
        <v>1.36</v>
      </c>
      <c r="E1087" s="178">
        <f>(3.506+3.33)/2</f>
        <v>3.4180000000000001</v>
      </c>
      <c r="F1087" s="179"/>
      <c r="G1087" s="176"/>
      <c r="H1087" s="176"/>
    </row>
    <row r="1088" spans="1:8">
      <c r="A1088" s="176"/>
      <c r="B1088" s="71" t="s">
        <v>150</v>
      </c>
      <c r="C1088" s="177">
        <v>1</v>
      </c>
      <c r="D1088" s="178">
        <v>3.3</v>
      </c>
      <c r="E1088" s="178">
        <v>1.87</v>
      </c>
      <c r="F1088" s="179"/>
      <c r="G1088" s="176"/>
      <c r="H1088" s="176"/>
    </row>
    <row r="1089" spans="1:11">
      <c r="A1089" s="176"/>
      <c r="B1089" s="71" t="s">
        <v>139</v>
      </c>
      <c r="C1089" s="177">
        <v>1</v>
      </c>
      <c r="D1089" s="178">
        <v>4.08</v>
      </c>
      <c r="E1089" s="178">
        <v>3.42</v>
      </c>
      <c r="F1089" s="179"/>
      <c r="G1089" s="176"/>
      <c r="H1089" s="176"/>
    </row>
    <row r="1090" spans="1:11">
      <c r="A1090" s="176"/>
      <c r="B1090" s="71" t="s">
        <v>151</v>
      </c>
      <c r="C1090" s="177">
        <v>1</v>
      </c>
      <c r="D1090" s="178">
        <v>2.36</v>
      </c>
      <c r="E1090" s="178">
        <v>2</v>
      </c>
      <c r="F1090" s="179"/>
      <c r="G1090" s="176"/>
      <c r="H1090" s="176"/>
    </row>
    <row r="1091" spans="1:11">
      <c r="A1091" s="176"/>
      <c r="B1091" s="71" t="s">
        <v>152</v>
      </c>
      <c r="C1091" s="177">
        <v>16</v>
      </c>
      <c r="D1091" s="178">
        <f>(2.56+3.32+2.36)/3</f>
        <v>2.7466666666666666</v>
      </c>
      <c r="E1091" s="178">
        <v>0.15</v>
      </c>
      <c r="F1091" s="179"/>
      <c r="G1091" s="176"/>
      <c r="H1091" s="176"/>
    </row>
    <row r="1092" spans="1:11">
      <c r="A1092" s="176"/>
      <c r="B1092" s="71" t="s">
        <v>139</v>
      </c>
      <c r="C1092" s="177">
        <v>1</v>
      </c>
      <c r="D1092" s="178">
        <v>4.76</v>
      </c>
      <c r="E1092" s="178">
        <f>(2.24+1.55)/2</f>
        <v>1.895</v>
      </c>
      <c r="F1092" s="179"/>
      <c r="G1092" s="176"/>
      <c r="H1092" s="176"/>
    </row>
    <row r="1093" spans="1:11">
      <c r="A1093" s="176"/>
      <c r="B1093" s="71" t="s">
        <v>152</v>
      </c>
      <c r="C1093" s="177">
        <v>14</v>
      </c>
      <c r="D1093" s="178">
        <f>(2.24+1.55)/2</f>
        <v>1.895</v>
      </c>
      <c r="E1093" s="178">
        <v>0.15</v>
      </c>
      <c r="F1093" s="179"/>
      <c r="G1093" s="176"/>
      <c r="H1093" s="176"/>
    </row>
    <row r="1094" spans="1:11">
      <c r="A1094" s="176"/>
      <c r="B1094" s="71"/>
      <c r="C1094" s="177"/>
      <c r="D1094" s="178"/>
      <c r="E1094" s="178"/>
      <c r="F1094" s="179"/>
      <c r="G1094" s="176"/>
      <c r="H1094" s="176"/>
    </row>
    <row r="1095" spans="1:11" ht="13">
      <c r="A1095" s="176"/>
      <c r="B1095" s="70" t="s">
        <v>270</v>
      </c>
      <c r="C1095" s="177"/>
      <c r="D1095" s="178"/>
      <c r="E1095" s="178"/>
      <c r="F1095" s="179"/>
      <c r="G1095" s="176"/>
      <c r="H1095" s="176"/>
    </row>
    <row r="1096" spans="1:11" ht="13">
      <c r="A1096" s="176"/>
      <c r="B1096" s="198" t="s">
        <v>236</v>
      </c>
      <c r="C1096" s="199"/>
      <c r="D1096" s="200"/>
      <c r="E1096" s="200"/>
      <c r="F1096" s="201"/>
      <c r="G1096" s="176"/>
      <c r="H1096" s="176"/>
    </row>
    <row r="1097" spans="1:11" ht="13">
      <c r="A1097" s="176"/>
      <c r="B1097" s="198" t="s">
        <v>311</v>
      </c>
      <c r="C1097" s="199">
        <v>3</v>
      </c>
      <c r="D1097" s="200"/>
      <c r="E1097" s="200"/>
      <c r="F1097" s="201"/>
      <c r="G1097" s="176"/>
      <c r="H1097" s="176"/>
    </row>
    <row r="1098" spans="1:11">
      <c r="A1098" s="176"/>
      <c r="B1098" s="202" t="s">
        <v>312</v>
      </c>
      <c r="C1098" s="199">
        <v>17</v>
      </c>
      <c r="D1098" s="200">
        <f>2+0.2+0.2</f>
        <v>2.4000000000000004</v>
      </c>
      <c r="E1098" s="200">
        <v>0.65</v>
      </c>
      <c r="F1098" s="201">
        <v>7.4999999999999997E-2</v>
      </c>
      <c r="G1098" s="176"/>
      <c r="H1098" s="176"/>
    </row>
    <row r="1099" spans="1:11">
      <c r="A1099" s="176"/>
      <c r="B1099" s="71" t="s">
        <v>129</v>
      </c>
      <c r="C1099" s="177">
        <v>1</v>
      </c>
      <c r="D1099" s="178">
        <f>3.3+0.2+0.2</f>
        <v>3.7</v>
      </c>
      <c r="E1099" s="178">
        <v>0.65</v>
      </c>
      <c r="F1099" s="179">
        <v>7.4999999999999997E-2</v>
      </c>
      <c r="G1099" s="176"/>
      <c r="H1099" s="176"/>
    </row>
    <row r="1100" spans="1:11">
      <c r="A1100" s="176"/>
      <c r="B1100" s="71" t="s">
        <v>127</v>
      </c>
      <c r="C1100" s="177">
        <v>5</v>
      </c>
      <c r="D1100" s="178">
        <f>4.2+0.2+0.2</f>
        <v>4.6000000000000005</v>
      </c>
      <c r="E1100" s="178">
        <v>0.65</v>
      </c>
      <c r="F1100" s="179">
        <v>7.4999999999999997E-2</v>
      </c>
      <c r="G1100" s="176"/>
      <c r="H1100" s="176"/>
      <c r="K1100">
        <f>14*0.34</f>
        <v>4.7600000000000007</v>
      </c>
    </row>
    <row r="1101" spans="1:11">
      <c r="A1101" s="176"/>
      <c r="B1101" s="71" t="s">
        <v>157</v>
      </c>
      <c r="C1101" s="177">
        <v>2</v>
      </c>
      <c r="D1101" s="178">
        <f>1.45+0.2+0.2</f>
        <v>1.8499999999999999</v>
      </c>
      <c r="E1101" s="178">
        <v>0.65</v>
      </c>
      <c r="F1101" s="179">
        <v>7.4999999999999997E-2</v>
      </c>
      <c r="G1101" s="176"/>
      <c r="H1101" s="176"/>
    </row>
    <row r="1102" spans="1:11">
      <c r="A1102" s="176"/>
      <c r="B1102" s="71" t="s">
        <v>121</v>
      </c>
      <c r="C1102" s="177">
        <v>6</v>
      </c>
      <c r="D1102" s="178">
        <f>3.1+0.2+0.2</f>
        <v>3.5000000000000004</v>
      </c>
      <c r="E1102" s="178">
        <v>0.65</v>
      </c>
      <c r="F1102" s="179">
        <v>7.4999999999999997E-2</v>
      </c>
      <c r="G1102" s="176"/>
      <c r="H1102" s="176"/>
    </row>
    <row r="1103" spans="1:11">
      <c r="A1103" s="176"/>
      <c r="B1103" s="71" t="s">
        <v>131</v>
      </c>
      <c r="C1103" s="177">
        <v>2</v>
      </c>
      <c r="D1103" s="178">
        <f>1.5+0.2+0.2</f>
        <v>1.9</v>
      </c>
      <c r="E1103" s="178">
        <v>0.65</v>
      </c>
      <c r="F1103" s="179">
        <v>7.4999999999999997E-2</v>
      </c>
      <c r="G1103" s="176"/>
      <c r="H1103" s="176"/>
    </row>
    <row r="1104" spans="1:11">
      <c r="A1104" s="176"/>
      <c r="B1104" s="71" t="s">
        <v>125</v>
      </c>
      <c r="C1104" s="177">
        <v>1</v>
      </c>
      <c r="D1104" s="178">
        <f>0.7+0.2+0.2</f>
        <v>1.0999999999999999</v>
      </c>
      <c r="E1104" s="178">
        <v>0.65</v>
      </c>
      <c r="F1104" s="179">
        <v>7.4999999999999997E-2</v>
      </c>
      <c r="G1104" s="176"/>
      <c r="H1104" s="176"/>
    </row>
    <row r="1105" spans="1:8" ht="13">
      <c r="A1105" s="176"/>
      <c r="B1105" s="70"/>
      <c r="C1105" s="177"/>
      <c r="D1105" s="178"/>
      <c r="E1105" s="178"/>
      <c r="F1105" s="179"/>
      <c r="G1105" s="176"/>
      <c r="H1105" s="176"/>
    </row>
    <row r="1106" spans="1:8" ht="33" customHeight="1">
      <c r="A1106" s="30" t="s">
        <v>162</v>
      </c>
      <c r="B1106" s="214" t="s">
        <v>163</v>
      </c>
      <c r="C1106" s="214"/>
      <c r="D1106" s="214"/>
      <c r="E1106" s="214"/>
      <c r="F1106" s="214"/>
      <c r="G1106" s="214"/>
      <c r="H1106" s="215"/>
    </row>
    <row r="1107" spans="1:8" ht="13">
      <c r="A1107" s="176"/>
      <c r="B1107" s="70" t="s">
        <v>270</v>
      </c>
      <c r="C1107" s="177"/>
      <c r="D1107" s="178"/>
      <c r="E1107" s="178"/>
      <c r="F1107" s="179"/>
      <c r="G1107" s="176"/>
      <c r="H1107" s="176"/>
    </row>
    <row r="1108" spans="1:8">
      <c r="A1108" s="176"/>
      <c r="B1108" s="71" t="s">
        <v>237</v>
      </c>
      <c r="C1108" s="177">
        <v>1</v>
      </c>
      <c r="D1108" s="178">
        <v>41.28</v>
      </c>
      <c r="E1108" s="178"/>
      <c r="F1108" s="179">
        <v>4.2</v>
      </c>
      <c r="G1108" s="176"/>
      <c r="H1108" s="176"/>
    </row>
    <row r="1109" spans="1:8">
      <c r="A1109" s="176"/>
      <c r="B1109" s="71" t="s">
        <v>238</v>
      </c>
      <c r="C1109" s="177">
        <v>2</v>
      </c>
      <c r="D1109" s="178">
        <v>9</v>
      </c>
      <c r="E1109" s="178"/>
      <c r="F1109" s="179">
        <v>4.2</v>
      </c>
      <c r="G1109" s="176"/>
      <c r="H1109" s="176"/>
    </row>
    <row r="1110" spans="1:8">
      <c r="A1110" s="176"/>
      <c r="B1110" s="71" t="s">
        <v>239</v>
      </c>
      <c r="C1110" s="177">
        <v>1</v>
      </c>
      <c r="D1110" s="178">
        <v>15.24</v>
      </c>
      <c r="E1110" s="178"/>
      <c r="F1110" s="179">
        <f>4.2-1.8</f>
        <v>2.4000000000000004</v>
      </c>
      <c r="G1110" s="176"/>
      <c r="H1110" s="176"/>
    </row>
    <row r="1111" spans="1:8">
      <c r="A1111" s="176"/>
      <c r="B1111" s="71" t="s">
        <v>240</v>
      </c>
      <c r="C1111" s="177">
        <v>1</v>
      </c>
      <c r="D1111" s="178">
        <v>4.4000000000000004</v>
      </c>
      <c r="E1111" s="178"/>
      <c r="F1111" s="179">
        <v>4.2</v>
      </c>
      <c r="G1111" s="176"/>
      <c r="H1111" s="176"/>
    </row>
    <row r="1112" spans="1:8">
      <c r="A1112" s="176"/>
      <c r="B1112" s="71" t="s">
        <v>241</v>
      </c>
      <c r="C1112" s="177">
        <v>1</v>
      </c>
      <c r="D1112" s="178">
        <v>17.489999999999998</v>
      </c>
      <c r="E1112" s="178"/>
      <c r="F1112" s="179">
        <v>4.2</v>
      </c>
      <c r="G1112" s="176"/>
      <c r="H1112" s="176"/>
    </row>
    <row r="1113" spans="1:8">
      <c r="A1113" s="176"/>
      <c r="B1113" s="71" t="s">
        <v>242</v>
      </c>
      <c r="C1113" s="177">
        <v>4</v>
      </c>
      <c r="D1113" s="178">
        <v>13.85</v>
      </c>
      <c r="E1113" s="178"/>
      <c r="F1113" s="179">
        <v>4.2</v>
      </c>
      <c r="G1113" s="176"/>
      <c r="H1113" s="176"/>
    </row>
    <row r="1114" spans="1:8">
      <c r="A1114" s="176"/>
      <c r="B1114" s="71" t="s">
        <v>313</v>
      </c>
      <c r="C1114" s="177">
        <v>1</v>
      </c>
      <c r="D1114" s="178">
        <v>38.19</v>
      </c>
      <c r="E1114" s="178"/>
      <c r="F1114" s="179">
        <v>4.2</v>
      </c>
      <c r="G1114" s="176"/>
      <c r="H1114" s="176"/>
    </row>
    <row r="1115" spans="1:8">
      <c r="A1115" s="176"/>
      <c r="B1115" s="71" t="s">
        <v>241</v>
      </c>
      <c r="C1115" s="177">
        <v>12</v>
      </c>
      <c r="D1115" s="178">
        <v>14.16</v>
      </c>
      <c r="E1115" s="178"/>
      <c r="F1115" s="179">
        <v>4.2</v>
      </c>
      <c r="G1115" s="176"/>
      <c r="H1115" s="176"/>
    </row>
    <row r="1116" spans="1:8">
      <c r="A1116" s="176"/>
      <c r="B1116" s="71" t="s">
        <v>238</v>
      </c>
      <c r="C1116" s="177">
        <v>2</v>
      </c>
      <c r="D1116" s="178">
        <v>12</v>
      </c>
      <c r="E1116" s="178"/>
      <c r="F1116" s="179">
        <v>4.2</v>
      </c>
      <c r="H1116" s="176"/>
    </row>
    <row r="1117" spans="1:8">
      <c r="A1117" s="176"/>
      <c r="B1117" s="176" t="s">
        <v>247</v>
      </c>
      <c r="C1117" s="177">
        <v>1</v>
      </c>
      <c r="D1117" s="178">
        <f>2.39+2.52</f>
        <v>4.91</v>
      </c>
      <c r="E1117" s="178"/>
      <c r="F1117" s="179">
        <v>4.2</v>
      </c>
      <c r="G1117" s="176"/>
      <c r="H1117" s="176"/>
    </row>
    <row r="1118" spans="1:8">
      <c r="A1118" s="176"/>
      <c r="B1118" s="176" t="s">
        <v>248</v>
      </c>
      <c r="C1118" s="177">
        <v>1</v>
      </c>
      <c r="D1118" s="178">
        <v>8.39</v>
      </c>
      <c r="E1118" s="178"/>
      <c r="F1118" s="179">
        <v>4.2</v>
      </c>
      <c r="G1118" s="176"/>
      <c r="H1118" s="176"/>
    </row>
    <row r="1119" spans="1:8">
      <c r="A1119" s="176"/>
      <c r="B1119" s="71" t="s">
        <v>314</v>
      </c>
      <c r="C1119" s="177">
        <v>1</v>
      </c>
      <c r="D1119" s="178">
        <v>42.44</v>
      </c>
      <c r="E1119" s="178"/>
      <c r="F1119" s="179">
        <v>4.2</v>
      </c>
      <c r="G1119" s="176"/>
      <c r="H1119" s="176"/>
    </row>
    <row r="1120" spans="1:8">
      <c r="A1120" s="176"/>
      <c r="B1120" s="176" t="s">
        <v>252</v>
      </c>
      <c r="C1120" s="177">
        <v>1</v>
      </c>
      <c r="D1120" s="178">
        <v>29.16</v>
      </c>
      <c r="E1120" s="178"/>
      <c r="F1120" s="179">
        <v>4.2</v>
      </c>
      <c r="G1120" s="176"/>
      <c r="H1120" s="176"/>
    </row>
    <row r="1121" spans="1:8">
      <c r="A1121" s="176"/>
      <c r="B1121" s="176" t="s">
        <v>253</v>
      </c>
      <c r="C1121" s="177">
        <v>1</v>
      </c>
      <c r="D1121" s="178">
        <v>23.2</v>
      </c>
      <c r="E1121" s="178"/>
      <c r="F1121" s="179">
        <f>4.2-1.8</f>
        <v>2.4000000000000004</v>
      </c>
      <c r="G1121" s="176"/>
      <c r="H1121" s="176"/>
    </row>
    <row r="1122" spans="1:8">
      <c r="A1122" s="176"/>
      <c r="B1122" s="176" t="s">
        <v>254</v>
      </c>
      <c r="C1122" s="177">
        <v>1</v>
      </c>
      <c r="D1122" s="178">
        <v>28.6</v>
      </c>
      <c r="E1122" s="178"/>
      <c r="F1122" s="179">
        <v>2.4</v>
      </c>
      <c r="G1122" s="176"/>
      <c r="H1122" s="176"/>
    </row>
    <row r="1123" spans="1:8">
      <c r="A1123" s="176"/>
      <c r="B1123" s="176" t="s">
        <v>255</v>
      </c>
      <c r="C1123" s="177">
        <v>1</v>
      </c>
      <c r="D1123" s="178">
        <v>8.69</v>
      </c>
      <c r="E1123" s="178"/>
      <c r="F1123" s="179">
        <v>2.4</v>
      </c>
      <c r="G1123" s="176"/>
      <c r="H1123" s="176"/>
    </row>
    <row r="1124" spans="1:8">
      <c r="A1124" s="176"/>
      <c r="B1124" s="176" t="s">
        <v>246</v>
      </c>
      <c r="C1124" s="177">
        <v>2</v>
      </c>
      <c r="D1124" s="178">
        <v>10.61</v>
      </c>
      <c r="E1124" s="178"/>
      <c r="F1124" s="179">
        <v>4.2</v>
      </c>
      <c r="G1124" s="176"/>
      <c r="H1124" s="176"/>
    </row>
    <row r="1125" spans="1:8">
      <c r="A1125" s="176"/>
      <c r="B1125" s="176" t="s">
        <v>248</v>
      </c>
      <c r="C1125" s="177">
        <v>1</v>
      </c>
      <c r="D1125" s="178">
        <v>8.39</v>
      </c>
      <c r="E1125" s="178"/>
      <c r="F1125" s="179">
        <v>4.2</v>
      </c>
      <c r="G1125" s="176"/>
      <c r="H1125" s="176"/>
    </row>
    <row r="1126" spans="1:8">
      <c r="A1126" s="176"/>
      <c r="B1126" s="71" t="s">
        <v>315</v>
      </c>
      <c r="C1126" s="177">
        <v>1</v>
      </c>
      <c r="D1126" s="178">
        <v>25.39</v>
      </c>
      <c r="E1126" s="178"/>
      <c r="F1126" s="179">
        <v>4.2</v>
      </c>
      <c r="G1126" s="176"/>
      <c r="H1126" s="176"/>
    </row>
    <row r="1127" spans="1:8">
      <c r="A1127" s="176"/>
      <c r="B1127" s="71" t="s">
        <v>316</v>
      </c>
      <c r="C1127" s="177">
        <v>2</v>
      </c>
      <c r="D1127" s="178">
        <v>40.6</v>
      </c>
      <c r="E1127" s="178"/>
      <c r="F1127" s="179">
        <v>4.2</v>
      </c>
      <c r="G1127" s="176"/>
      <c r="H1127" s="176"/>
    </row>
    <row r="1128" spans="1:8" ht="13">
      <c r="A1128" s="176"/>
      <c r="B1128" s="70" t="s">
        <v>270</v>
      </c>
      <c r="C1128" s="177"/>
      <c r="D1128" s="178"/>
      <c r="E1128" s="178"/>
      <c r="F1128" s="179"/>
      <c r="G1128" s="176"/>
      <c r="H1128" s="176"/>
    </row>
    <row r="1129" spans="1:8" ht="13">
      <c r="A1129" s="176"/>
      <c r="B1129" s="187" t="s">
        <v>100</v>
      </c>
      <c r="C1129" s="177"/>
      <c r="D1129" s="178"/>
      <c r="E1129" s="178"/>
      <c r="F1129" s="179"/>
      <c r="G1129" s="176"/>
      <c r="H1129" s="176"/>
    </row>
    <row r="1130" spans="1:8">
      <c r="A1130" s="176"/>
      <c r="B1130" s="71" t="s">
        <v>101</v>
      </c>
      <c r="C1130" s="177">
        <v>-8</v>
      </c>
      <c r="D1130" s="178">
        <v>1.2</v>
      </c>
      <c r="E1130" s="178"/>
      <c r="F1130" s="178">
        <v>2.4</v>
      </c>
      <c r="G1130" s="176"/>
      <c r="H1130" s="176"/>
    </row>
    <row r="1131" spans="1:8">
      <c r="A1131" s="176"/>
      <c r="B1131" s="71" t="s">
        <v>29</v>
      </c>
      <c r="C1131" s="177">
        <v>-2</v>
      </c>
      <c r="D1131" s="178">
        <v>1</v>
      </c>
      <c r="E1131" s="178"/>
      <c r="F1131" s="178">
        <v>2.4</v>
      </c>
      <c r="G1131" s="176"/>
      <c r="H1131" s="176"/>
    </row>
    <row r="1132" spans="1:8">
      <c r="A1132" s="176"/>
      <c r="B1132" s="71" t="s">
        <v>102</v>
      </c>
      <c r="C1132" s="177">
        <v>-2</v>
      </c>
      <c r="D1132" s="178">
        <v>2</v>
      </c>
      <c r="E1132" s="178"/>
      <c r="F1132" s="178">
        <v>2.4</v>
      </c>
      <c r="G1132" s="176"/>
      <c r="H1132" s="176"/>
    </row>
    <row r="1133" spans="1:8">
      <c r="A1133" s="176"/>
      <c r="B1133" s="71" t="s">
        <v>103</v>
      </c>
      <c r="C1133" s="177">
        <v>-4</v>
      </c>
      <c r="D1133" s="178">
        <v>1.2</v>
      </c>
      <c r="E1133" s="178"/>
      <c r="F1133" s="178">
        <v>2.4</v>
      </c>
      <c r="G1133" s="176"/>
      <c r="H1133" s="176"/>
    </row>
    <row r="1134" spans="1:8">
      <c r="A1134" s="176"/>
      <c r="B1134" s="71" t="s">
        <v>104</v>
      </c>
      <c r="C1134" s="177">
        <v>-17</v>
      </c>
      <c r="D1134" s="178">
        <v>2.8</v>
      </c>
      <c r="E1134" s="178"/>
      <c r="F1134" s="178">
        <v>3.3</v>
      </c>
      <c r="G1134" s="176"/>
      <c r="H1134" s="176"/>
    </row>
    <row r="1135" spans="1:8">
      <c r="A1135" s="176"/>
      <c r="B1135" s="71" t="s">
        <v>105</v>
      </c>
      <c r="C1135" s="177">
        <v>-1</v>
      </c>
      <c r="D1135" s="178">
        <v>4.3</v>
      </c>
      <c r="E1135" s="178"/>
      <c r="F1135" s="178">
        <v>3.3</v>
      </c>
      <c r="G1135" s="176"/>
      <c r="H1135" s="176"/>
    </row>
    <row r="1136" spans="1:8">
      <c r="A1136" s="176"/>
      <c r="B1136" s="71" t="s">
        <v>106</v>
      </c>
      <c r="C1136" s="29" t="s">
        <v>107</v>
      </c>
      <c r="D1136" s="178">
        <v>4.05</v>
      </c>
      <c r="E1136" s="178"/>
      <c r="F1136" s="178">
        <v>3.3</v>
      </c>
      <c r="G1136" s="176"/>
      <c r="H1136" s="176"/>
    </row>
    <row r="1137" spans="1:8">
      <c r="A1137" s="176"/>
      <c r="B1137" s="71" t="s">
        <v>108</v>
      </c>
      <c r="C1137" s="177">
        <v>-2</v>
      </c>
      <c r="D1137" s="178">
        <v>0.8</v>
      </c>
      <c r="E1137" s="178"/>
      <c r="F1137" s="178">
        <v>2.4</v>
      </c>
      <c r="G1137" s="176"/>
      <c r="H1137" s="176"/>
    </row>
    <row r="1138" spans="1:8">
      <c r="A1138" s="176"/>
      <c r="B1138" s="71" t="s">
        <v>109</v>
      </c>
      <c r="C1138" s="29" t="s">
        <v>107</v>
      </c>
      <c r="D1138" s="178">
        <v>7.97</v>
      </c>
      <c r="E1138" s="178"/>
      <c r="F1138" s="178">
        <v>3.3</v>
      </c>
      <c r="G1138" s="176"/>
      <c r="H1138" s="176"/>
    </row>
    <row r="1139" spans="1:8">
      <c r="A1139" s="176"/>
      <c r="B1139" s="71" t="s">
        <v>110</v>
      </c>
      <c r="C1139" s="29" t="s">
        <v>107</v>
      </c>
      <c r="D1139" s="178">
        <v>6.6</v>
      </c>
      <c r="E1139" s="178"/>
      <c r="F1139" s="178">
        <v>3.3</v>
      </c>
      <c r="G1139" s="176"/>
      <c r="H1139" s="176"/>
    </row>
    <row r="1140" spans="1:8">
      <c r="A1140" s="176"/>
      <c r="B1140" s="71" t="s">
        <v>111</v>
      </c>
      <c r="C1140" s="29" t="s">
        <v>107</v>
      </c>
      <c r="D1140" s="178">
        <v>6.44</v>
      </c>
      <c r="E1140" s="178"/>
      <c r="F1140" s="178">
        <v>3.3</v>
      </c>
      <c r="G1140" s="176"/>
      <c r="H1140" s="176"/>
    </row>
    <row r="1141" spans="1:8">
      <c r="A1141" s="176"/>
      <c r="B1141" s="71" t="s">
        <v>112</v>
      </c>
      <c r="C1141" s="29" t="s">
        <v>107</v>
      </c>
      <c r="D1141" s="178">
        <v>4.2</v>
      </c>
      <c r="E1141" s="178"/>
      <c r="F1141" s="178">
        <v>3.3</v>
      </c>
      <c r="G1141" s="176"/>
      <c r="H1141" s="176"/>
    </row>
    <row r="1142" spans="1:8">
      <c r="A1142" s="176"/>
      <c r="B1142" s="71" t="s">
        <v>113</v>
      </c>
      <c r="C1142" s="29" t="s">
        <v>107</v>
      </c>
      <c r="D1142" s="178">
        <v>2.9</v>
      </c>
      <c r="E1142" s="178"/>
      <c r="F1142" s="178">
        <v>3.3</v>
      </c>
      <c r="G1142" s="176"/>
      <c r="H1142" s="176"/>
    </row>
    <row r="1143" spans="1:8">
      <c r="A1143" s="176"/>
      <c r="B1143" s="71" t="s">
        <v>114</v>
      </c>
      <c r="C1143" s="29">
        <v>-3</v>
      </c>
      <c r="D1143" s="178">
        <v>4</v>
      </c>
      <c r="E1143" s="178"/>
      <c r="F1143" s="178">
        <v>3.3</v>
      </c>
      <c r="G1143" s="176"/>
      <c r="H1143" s="176"/>
    </row>
    <row r="1144" spans="1:8">
      <c r="A1144" s="176"/>
      <c r="B1144" s="71" t="s">
        <v>115</v>
      </c>
      <c r="C1144" s="29">
        <v>-1</v>
      </c>
      <c r="D1144" s="178">
        <v>6.06</v>
      </c>
      <c r="E1144" s="178"/>
      <c r="F1144" s="178">
        <v>3.3</v>
      </c>
      <c r="G1144" s="176"/>
      <c r="H1144" s="176"/>
    </row>
    <row r="1145" spans="1:8">
      <c r="A1145" s="176"/>
      <c r="B1145" s="71" t="s">
        <v>116</v>
      </c>
      <c r="C1145" s="177">
        <v>-1</v>
      </c>
      <c r="D1145" s="178">
        <v>1.6</v>
      </c>
      <c r="E1145" s="178"/>
      <c r="F1145" s="178">
        <v>0.9</v>
      </c>
      <c r="G1145" s="176"/>
      <c r="H1145" s="176"/>
    </row>
    <row r="1146" spans="1:8">
      <c r="A1146" s="176"/>
      <c r="B1146" s="71" t="s">
        <v>117</v>
      </c>
      <c r="C1146" s="177">
        <v>-1</v>
      </c>
      <c r="D1146" s="178">
        <v>2.6</v>
      </c>
      <c r="E1146" s="178"/>
      <c r="F1146" s="178">
        <v>0.9</v>
      </c>
      <c r="G1146" s="176"/>
      <c r="H1146" s="176"/>
    </row>
    <row r="1147" spans="1:8">
      <c r="A1147" s="176"/>
      <c r="B1147" s="71" t="s">
        <v>118</v>
      </c>
      <c r="C1147" s="29">
        <v>-2</v>
      </c>
      <c r="D1147" s="178">
        <v>1.45</v>
      </c>
      <c r="E1147" s="178"/>
      <c r="F1147" s="178">
        <v>0.9</v>
      </c>
      <c r="G1147" s="176"/>
      <c r="H1147" s="176"/>
    </row>
    <row r="1148" spans="1:8">
      <c r="A1148" s="176"/>
      <c r="B1148" s="71" t="s">
        <v>119</v>
      </c>
      <c r="C1148" s="29" t="s">
        <v>107</v>
      </c>
      <c r="D1148" s="178">
        <v>3.25</v>
      </c>
      <c r="E1148" s="178"/>
      <c r="F1148" s="178">
        <v>0.9</v>
      </c>
      <c r="G1148" s="176"/>
      <c r="H1148" s="176"/>
    </row>
    <row r="1149" spans="1:8">
      <c r="A1149" s="176"/>
      <c r="B1149" s="71" t="s">
        <v>120</v>
      </c>
      <c r="C1149" s="177">
        <v>-4</v>
      </c>
      <c r="D1149" s="178">
        <v>3.74</v>
      </c>
      <c r="E1149" s="178"/>
      <c r="F1149" s="178">
        <v>3.3</v>
      </c>
      <c r="G1149" s="176"/>
      <c r="H1149" s="176"/>
    </row>
    <row r="1150" spans="1:8">
      <c r="A1150" s="176"/>
      <c r="B1150" s="71" t="s">
        <v>121</v>
      </c>
      <c r="C1150" s="29">
        <v>-7</v>
      </c>
      <c r="D1150" s="178">
        <v>3.1</v>
      </c>
      <c r="E1150" s="178"/>
      <c r="F1150" s="178">
        <v>1.5</v>
      </c>
      <c r="G1150" s="176"/>
      <c r="H1150" s="176"/>
    </row>
    <row r="1151" spans="1:8">
      <c r="A1151" s="176"/>
      <c r="B1151" s="71" t="s">
        <v>122</v>
      </c>
      <c r="C1151" s="29">
        <v>-9</v>
      </c>
      <c r="D1151" s="178">
        <v>4.05</v>
      </c>
      <c r="E1151" s="178"/>
      <c r="F1151" s="178">
        <v>3.3</v>
      </c>
      <c r="G1151" s="176"/>
      <c r="H1151" s="176"/>
    </row>
    <row r="1152" spans="1:8">
      <c r="A1152" s="176"/>
      <c r="B1152" s="71" t="s">
        <v>123</v>
      </c>
      <c r="C1152" s="29">
        <v>-3</v>
      </c>
      <c r="D1152" s="178">
        <v>4.05</v>
      </c>
      <c r="E1152" s="178"/>
      <c r="F1152" s="178">
        <v>2.4</v>
      </c>
      <c r="G1152" s="176"/>
      <c r="H1152" s="176"/>
    </row>
    <row r="1153" spans="1:8">
      <c r="A1153" s="176"/>
      <c r="B1153" s="71" t="s">
        <v>124</v>
      </c>
      <c r="C1153" s="177">
        <v>-3</v>
      </c>
      <c r="D1153" s="178">
        <v>2</v>
      </c>
      <c r="E1153" s="178"/>
      <c r="F1153" s="178">
        <v>3</v>
      </c>
      <c r="G1153" s="176"/>
      <c r="H1153" s="176"/>
    </row>
    <row r="1154" spans="1:8">
      <c r="A1154" s="176"/>
      <c r="B1154" s="71" t="s">
        <v>125</v>
      </c>
      <c r="C1154" s="177">
        <v>-1</v>
      </c>
      <c r="D1154" s="178">
        <v>0.7</v>
      </c>
      <c r="E1154" s="178"/>
      <c r="F1154" s="178">
        <v>3</v>
      </c>
      <c r="G1154" s="176"/>
      <c r="H1154" s="176"/>
    </row>
    <row r="1155" spans="1:8">
      <c r="A1155" s="176"/>
      <c r="B1155" s="71" t="s">
        <v>126</v>
      </c>
      <c r="C1155" s="29">
        <v>-6</v>
      </c>
      <c r="D1155" s="178">
        <v>3.9</v>
      </c>
      <c r="E1155" s="178"/>
      <c r="F1155" s="178">
        <v>3.3</v>
      </c>
      <c r="G1155" s="176"/>
      <c r="H1155" s="176"/>
    </row>
    <row r="1156" spans="1:8">
      <c r="A1156" s="176"/>
      <c r="B1156" s="71" t="s">
        <v>127</v>
      </c>
      <c r="C1156" s="177">
        <v>-5</v>
      </c>
      <c r="D1156" s="178">
        <v>4.2</v>
      </c>
      <c r="E1156" s="178"/>
      <c r="F1156" s="178">
        <v>2.7</v>
      </c>
      <c r="G1156" s="176"/>
      <c r="H1156" s="176"/>
    </row>
    <row r="1157" spans="1:8">
      <c r="A1157" s="176"/>
      <c r="B1157" s="71" t="s">
        <v>128</v>
      </c>
      <c r="C1157" s="29" t="s">
        <v>107</v>
      </c>
      <c r="D1157" s="178">
        <v>1.2</v>
      </c>
      <c r="E1157" s="178"/>
      <c r="F1157" s="178">
        <v>3.3</v>
      </c>
      <c r="G1157" s="176"/>
      <c r="H1157" s="176"/>
    </row>
    <row r="1158" spans="1:8">
      <c r="A1158" s="176"/>
      <c r="B1158" s="71" t="s">
        <v>129</v>
      </c>
      <c r="C1158" s="29" t="s">
        <v>107</v>
      </c>
      <c r="D1158" s="178">
        <v>3</v>
      </c>
      <c r="E1158" s="178"/>
      <c r="F1158" s="178">
        <v>3.3</v>
      </c>
      <c r="G1158" s="176"/>
      <c r="H1158" s="176"/>
    </row>
    <row r="1159" spans="1:8">
      <c r="A1159" s="176"/>
      <c r="B1159" s="71" t="s">
        <v>130</v>
      </c>
      <c r="C1159" s="29" t="s">
        <v>107</v>
      </c>
      <c r="D1159" s="178">
        <v>1.5</v>
      </c>
      <c r="E1159" s="178"/>
      <c r="F1159" s="178">
        <v>3</v>
      </c>
      <c r="G1159" s="176"/>
      <c r="H1159" s="176"/>
    </row>
    <row r="1160" spans="1:8">
      <c r="A1160" s="176"/>
      <c r="B1160" s="71" t="s">
        <v>131</v>
      </c>
      <c r="C1160" s="29" t="s">
        <v>107</v>
      </c>
      <c r="D1160" s="178">
        <v>1.5</v>
      </c>
      <c r="E1160" s="178"/>
      <c r="F1160" s="178">
        <v>1.5</v>
      </c>
      <c r="G1160" s="176"/>
      <c r="H1160" s="176"/>
    </row>
    <row r="1161" spans="1:8">
      <c r="A1161" s="176"/>
      <c r="B1161" s="71" t="s">
        <v>132</v>
      </c>
      <c r="C1161" s="29" t="s">
        <v>107</v>
      </c>
      <c r="D1161" s="178">
        <v>0.6</v>
      </c>
      <c r="E1161" s="178"/>
      <c r="F1161" s="178">
        <v>1.8</v>
      </c>
      <c r="G1161" s="176"/>
      <c r="H1161" s="176"/>
    </row>
    <row r="1162" spans="1:8">
      <c r="A1162" s="176"/>
      <c r="B1162" s="71" t="s">
        <v>133</v>
      </c>
      <c r="C1162" s="29">
        <v>-3</v>
      </c>
      <c r="D1162" s="178">
        <v>0.9</v>
      </c>
      <c r="E1162" s="178"/>
      <c r="F1162" s="178">
        <v>1.5</v>
      </c>
      <c r="G1162" s="176"/>
      <c r="H1162" s="176"/>
    </row>
    <row r="1163" spans="1:8">
      <c r="A1163" s="176"/>
      <c r="B1163" s="71" t="s">
        <v>134</v>
      </c>
      <c r="C1163" s="29" t="s">
        <v>107</v>
      </c>
      <c r="D1163" s="178">
        <v>0.85</v>
      </c>
      <c r="E1163" s="178"/>
      <c r="F1163" s="178">
        <v>1.8</v>
      </c>
      <c r="G1163" s="176"/>
      <c r="H1163" s="176"/>
    </row>
    <row r="1164" spans="1:8">
      <c r="A1164" s="176"/>
      <c r="B1164" s="71" t="s">
        <v>135</v>
      </c>
      <c r="C1164" s="29" t="s">
        <v>107</v>
      </c>
      <c r="D1164" s="178">
        <v>0.89</v>
      </c>
      <c r="E1164" s="178"/>
      <c r="F1164" s="178">
        <v>1.8</v>
      </c>
      <c r="G1164" s="176"/>
      <c r="H1164" s="176"/>
    </row>
    <row r="1165" spans="1:8">
      <c r="A1165" s="176"/>
      <c r="B1165" s="71" t="s">
        <v>136</v>
      </c>
      <c r="C1165" s="29">
        <v>-2</v>
      </c>
      <c r="D1165" s="178">
        <v>0.9</v>
      </c>
      <c r="E1165" s="178"/>
      <c r="F1165" s="179">
        <v>2.1</v>
      </c>
      <c r="G1165" s="176"/>
      <c r="H1165" s="176"/>
    </row>
    <row r="1166" spans="1:8">
      <c r="A1166" s="176"/>
      <c r="B1166" s="71"/>
      <c r="C1166" s="29"/>
      <c r="D1166" s="178"/>
      <c r="E1166" s="178"/>
      <c r="F1166" s="179"/>
      <c r="G1166" s="176"/>
      <c r="H1166" s="176"/>
    </row>
    <row r="1167" spans="1:8">
      <c r="A1167" s="176"/>
      <c r="B1167" s="176" t="s">
        <v>256</v>
      </c>
      <c r="C1167" s="177">
        <v>1</v>
      </c>
      <c r="D1167" s="178">
        <v>23.6</v>
      </c>
      <c r="E1167" s="178"/>
      <c r="F1167" s="179">
        <v>4.2</v>
      </c>
      <c r="G1167" s="176"/>
      <c r="H1167" s="176"/>
    </row>
    <row r="1168" spans="1:8">
      <c r="A1168" s="176"/>
      <c r="B1168" s="71" t="s">
        <v>257</v>
      </c>
      <c r="C1168" s="177">
        <v>1</v>
      </c>
      <c r="D1168" s="178">
        <v>8.7200000000000006</v>
      </c>
      <c r="E1168" s="178"/>
      <c r="F1168" s="179">
        <v>4.2</v>
      </c>
      <c r="G1168" s="176"/>
      <c r="H1168" s="176"/>
    </row>
    <row r="1169" spans="1:8">
      <c r="A1169" s="176"/>
      <c r="B1169" s="176" t="s">
        <v>258</v>
      </c>
      <c r="C1169" s="177">
        <v>1</v>
      </c>
      <c r="D1169" s="178">
        <v>16.8</v>
      </c>
      <c r="E1169" s="178"/>
      <c r="F1169" s="179">
        <v>4.2</v>
      </c>
      <c r="G1169" s="176"/>
      <c r="H1169" s="176"/>
    </row>
    <row r="1170" spans="1:8">
      <c r="A1170" s="176"/>
      <c r="B1170" s="176" t="s">
        <v>259</v>
      </c>
      <c r="C1170" s="177">
        <v>1</v>
      </c>
      <c r="D1170" s="178">
        <v>10.54</v>
      </c>
      <c r="E1170" s="178"/>
      <c r="F1170" s="179">
        <v>4.2</v>
      </c>
      <c r="G1170" s="176"/>
      <c r="H1170" s="176"/>
    </row>
    <row r="1171" spans="1:8">
      <c r="A1171" s="176"/>
      <c r="B1171" s="71" t="s">
        <v>260</v>
      </c>
      <c r="C1171" s="177">
        <v>1</v>
      </c>
      <c r="D1171" s="178">
        <v>9.44</v>
      </c>
      <c r="E1171" s="178"/>
      <c r="F1171" s="179">
        <v>4.2</v>
      </c>
      <c r="G1171" s="176"/>
      <c r="H1171" s="176"/>
    </row>
    <row r="1172" spans="1:8">
      <c r="A1172" s="176"/>
      <c r="B1172" s="71" t="s">
        <v>317</v>
      </c>
      <c r="C1172" s="177">
        <v>1</v>
      </c>
      <c r="D1172" s="178">
        <v>9</v>
      </c>
      <c r="E1172" s="178"/>
      <c r="F1172" s="179">
        <v>4.2</v>
      </c>
      <c r="G1172" s="176"/>
      <c r="H1172" s="176"/>
    </row>
    <row r="1173" spans="1:8">
      <c r="A1173" s="176"/>
      <c r="B1173" s="176" t="s">
        <v>171</v>
      </c>
      <c r="C1173" s="177">
        <v>1</v>
      </c>
      <c r="D1173" s="178">
        <v>11.95</v>
      </c>
      <c r="E1173" s="178"/>
      <c r="F1173" s="179">
        <v>4.2</v>
      </c>
      <c r="G1173" s="176"/>
      <c r="H1173" s="176"/>
    </row>
    <row r="1174" spans="1:8">
      <c r="A1174" s="176"/>
      <c r="B1174" s="176" t="s">
        <v>318</v>
      </c>
      <c r="C1174" s="177">
        <v>1</v>
      </c>
      <c r="D1174" s="178">
        <v>9</v>
      </c>
      <c r="E1174" s="178"/>
      <c r="F1174" s="179">
        <v>4.2</v>
      </c>
      <c r="G1174" s="176"/>
      <c r="H1174" s="176"/>
    </row>
    <row r="1175" spans="1:8">
      <c r="A1175" s="176"/>
      <c r="B1175" s="176" t="s">
        <v>319</v>
      </c>
      <c r="C1175" s="177">
        <v>1</v>
      </c>
      <c r="D1175" s="178">
        <v>49.59</v>
      </c>
      <c r="E1175" s="178"/>
      <c r="F1175" s="179">
        <v>4.2</v>
      </c>
      <c r="G1175" s="176"/>
      <c r="H1175" s="176"/>
    </row>
    <row r="1176" spans="1:8">
      <c r="A1176" s="176"/>
      <c r="B1176" s="176" t="s">
        <v>320</v>
      </c>
      <c r="C1176" s="177">
        <v>2</v>
      </c>
      <c r="D1176" s="178">
        <v>6.41</v>
      </c>
      <c r="E1176" s="178"/>
      <c r="F1176" s="179">
        <v>4.2</v>
      </c>
      <c r="G1176" s="176"/>
      <c r="H1176" s="176"/>
    </row>
    <row r="1177" spans="1:8">
      <c r="A1177" s="176"/>
      <c r="B1177" s="176" t="s">
        <v>321</v>
      </c>
      <c r="C1177" s="177">
        <v>1</v>
      </c>
      <c r="D1177" s="178">
        <v>13.92</v>
      </c>
      <c r="E1177" s="178"/>
      <c r="F1177" s="179">
        <v>4.2</v>
      </c>
      <c r="G1177" s="176"/>
      <c r="H1177" s="176"/>
    </row>
    <row r="1178" spans="1:8">
      <c r="A1178" s="176"/>
      <c r="B1178" s="176" t="s">
        <v>322</v>
      </c>
      <c r="C1178" s="177">
        <v>1</v>
      </c>
      <c r="D1178" s="178">
        <v>12</v>
      </c>
      <c r="E1178" s="178"/>
      <c r="F1178" s="179">
        <v>4.2</v>
      </c>
      <c r="G1178" s="176"/>
      <c r="H1178" s="176"/>
    </row>
    <row r="1179" spans="1:8">
      <c r="A1179" s="176"/>
      <c r="B1179" s="176" t="s">
        <v>323</v>
      </c>
      <c r="C1179" s="177">
        <v>1</v>
      </c>
      <c r="D1179" s="178">
        <v>8</v>
      </c>
      <c r="E1179" s="178"/>
      <c r="F1179" s="179">
        <v>4.2</v>
      </c>
      <c r="G1179" s="176"/>
      <c r="H1179" s="176"/>
    </row>
    <row r="1180" spans="1:8">
      <c r="A1180" s="176"/>
      <c r="B1180" s="176" t="s">
        <v>266</v>
      </c>
      <c r="C1180" s="177">
        <v>1</v>
      </c>
      <c r="D1180" s="178">
        <v>18.399999999999999</v>
      </c>
      <c r="E1180" s="178"/>
      <c r="F1180" s="179">
        <v>4.2</v>
      </c>
      <c r="G1180" s="176"/>
      <c r="H1180" s="176"/>
    </row>
    <row r="1181" spans="1:8">
      <c r="A1181" s="176"/>
      <c r="B1181" s="176" t="s">
        <v>324</v>
      </c>
      <c r="C1181" s="177">
        <v>1</v>
      </c>
      <c r="D1181" s="178">
        <v>120</v>
      </c>
      <c r="E1181" s="178"/>
      <c r="F1181" s="179">
        <v>4.2</v>
      </c>
      <c r="G1181" s="176"/>
      <c r="H1181" s="176"/>
    </row>
    <row r="1182" spans="1:8">
      <c r="A1182" s="176"/>
      <c r="B1182" s="71" t="s">
        <v>89</v>
      </c>
      <c r="C1182" s="177">
        <v>2</v>
      </c>
      <c r="D1182" s="178">
        <v>4.5</v>
      </c>
      <c r="E1182" s="178"/>
      <c r="F1182" s="179">
        <v>4.2</v>
      </c>
      <c r="G1182" s="176"/>
      <c r="H1182" s="176"/>
    </row>
    <row r="1183" spans="1:8" ht="13">
      <c r="A1183" s="176"/>
      <c r="B1183" s="70" t="s">
        <v>270</v>
      </c>
      <c r="C1183" s="177"/>
      <c r="D1183" s="178"/>
      <c r="E1183" s="178"/>
      <c r="F1183" s="179"/>
      <c r="G1183" s="176"/>
      <c r="H1183" s="176"/>
    </row>
    <row r="1184" spans="1:8" ht="13">
      <c r="A1184" s="176"/>
      <c r="B1184" s="187" t="s">
        <v>100</v>
      </c>
      <c r="C1184" s="177"/>
      <c r="D1184" s="178"/>
      <c r="E1184" s="178"/>
      <c r="F1184" s="179"/>
      <c r="G1184" s="176"/>
      <c r="H1184" s="176"/>
    </row>
    <row r="1185" spans="1:8">
      <c r="A1185" s="176"/>
      <c r="B1185" s="71" t="s">
        <v>325</v>
      </c>
      <c r="C1185" s="177">
        <v>-1</v>
      </c>
      <c r="D1185" s="178">
        <v>1.6</v>
      </c>
      <c r="E1185" s="178"/>
      <c r="F1185" s="179">
        <v>2.4</v>
      </c>
      <c r="G1185" s="176"/>
      <c r="H1185" s="176"/>
    </row>
    <row r="1186" spans="1:8">
      <c r="A1186" s="176"/>
      <c r="B1186" s="71" t="s">
        <v>121</v>
      </c>
      <c r="C1186" s="177">
        <v>-1</v>
      </c>
      <c r="D1186" s="178">
        <v>3.1</v>
      </c>
      <c r="E1186" s="178"/>
      <c r="F1186" s="179">
        <v>1.5</v>
      </c>
      <c r="G1186" s="176"/>
      <c r="H1186" s="176"/>
    </row>
    <row r="1187" spans="1:8">
      <c r="A1187" s="176"/>
      <c r="B1187" s="71" t="s">
        <v>126</v>
      </c>
      <c r="C1187" s="177">
        <v>-1</v>
      </c>
      <c r="D1187" s="178">
        <v>3.9</v>
      </c>
      <c r="E1187" s="178"/>
      <c r="F1187" s="179">
        <v>3.3</v>
      </c>
      <c r="G1187" s="176"/>
      <c r="H1187" s="176"/>
    </row>
    <row r="1188" spans="1:8" ht="12" customHeight="1">
      <c r="A1188" s="176"/>
      <c r="B1188" s="71" t="s">
        <v>101</v>
      </c>
      <c r="C1188" s="177">
        <v>-8</v>
      </c>
      <c r="D1188" s="178">
        <v>1.2</v>
      </c>
      <c r="E1188" s="178"/>
      <c r="F1188" s="178">
        <v>2.4</v>
      </c>
      <c r="G1188" s="176"/>
      <c r="H1188" s="176"/>
    </row>
    <row r="1189" spans="1:8">
      <c r="A1189" s="176"/>
      <c r="B1189" s="71" t="s">
        <v>29</v>
      </c>
      <c r="C1189" s="177">
        <v>-2</v>
      </c>
      <c r="D1189" s="178">
        <v>1</v>
      </c>
      <c r="E1189" s="178"/>
      <c r="F1189" s="178">
        <v>2.4</v>
      </c>
      <c r="G1189" s="176"/>
      <c r="H1189" s="176"/>
    </row>
    <row r="1190" spans="1:8">
      <c r="A1190" s="176"/>
      <c r="B1190" s="71" t="s">
        <v>102</v>
      </c>
      <c r="C1190" s="177">
        <v>-2</v>
      </c>
      <c r="D1190" s="178">
        <v>2</v>
      </c>
      <c r="E1190" s="178"/>
      <c r="F1190" s="178">
        <v>2.4</v>
      </c>
      <c r="G1190" s="176"/>
      <c r="H1190" s="176"/>
    </row>
    <row r="1191" spans="1:8">
      <c r="A1191" s="176"/>
      <c r="B1191" s="71" t="s">
        <v>103</v>
      </c>
      <c r="C1191" s="177">
        <v>-4</v>
      </c>
      <c r="D1191" s="178">
        <v>1.2</v>
      </c>
      <c r="E1191" s="178"/>
      <c r="F1191" s="178">
        <v>2.4</v>
      </c>
      <c r="G1191" s="176"/>
      <c r="H1191" s="176"/>
    </row>
    <row r="1192" spans="1:8">
      <c r="A1192" s="176"/>
      <c r="B1192" s="71" t="s">
        <v>104</v>
      </c>
      <c r="C1192" s="177">
        <v>-17</v>
      </c>
      <c r="D1192" s="178">
        <v>2.8</v>
      </c>
      <c r="E1192" s="178"/>
      <c r="F1192" s="178">
        <v>3.3</v>
      </c>
      <c r="G1192" s="176"/>
      <c r="H1192" s="176"/>
    </row>
    <row r="1193" spans="1:8">
      <c r="A1193" s="176"/>
      <c r="B1193" s="71" t="s">
        <v>105</v>
      </c>
      <c r="C1193" s="177">
        <v>-1</v>
      </c>
      <c r="D1193" s="178">
        <v>4.3</v>
      </c>
      <c r="E1193" s="178"/>
      <c r="F1193" s="178">
        <v>3.3</v>
      </c>
      <c r="G1193" s="176"/>
      <c r="H1193" s="176"/>
    </row>
    <row r="1194" spans="1:8">
      <c r="A1194" s="176"/>
      <c r="B1194" s="71" t="s">
        <v>108</v>
      </c>
      <c r="C1194" s="177">
        <v>-2</v>
      </c>
      <c r="D1194" s="178">
        <v>0.8</v>
      </c>
      <c r="E1194" s="178"/>
      <c r="F1194" s="178">
        <v>2.4</v>
      </c>
      <c r="G1194" s="176"/>
      <c r="H1194" s="176"/>
    </row>
    <row r="1195" spans="1:8">
      <c r="A1195" s="176"/>
      <c r="B1195" s="71" t="s">
        <v>269</v>
      </c>
      <c r="C1195" s="177">
        <v>-1</v>
      </c>
      <c r="D1195" s="178">
        <v>4.4000000000000004</v>
      </c>
      <c r="E1195" s="178"/>
      <c r="F1195" s="179">
        <v>4.2</v>
      </c>
      <c r="G1195" s="176"/>
      <c r="H1195" s="176"/>
    </row>
    <row r="1196" spans="1:8">
      <c r="A1196" s="176"/>
      <c r="B1196" s="71" t="s">
        <v>197</v>
      </c>
      <c r="C1196" s="177">
        <v>-2</v>
      </c>
      <c r="D1196" s="178">
        <v>0.9</v>
      </c>
      <c r="E1196" s="178"/>
      <c r="F1196" s="179">
        <v>2.4</v>
      </c>
      <c r="G1196" s="176"/>
      <c r="H1196" s="176"/>
    </row>
    <row r="1197" spans="1:8">
      <c r="A1197" s="176"/>
      <c r="B1197" s="176"/>
      <c r="C1197" s="177"/>
      <c r="D1197" s="178"/>
      <c r="E1197" s="178"/>
      <c r="F1197" s="179"/>
      <c r="G1197" s="176"/>
      <c r="H1197" s="176"/>
    </row>
    <row r="1198" spans="1:8" ht="42" customHeight="1">
      <c r="A1198" s="30" t="s">
        <v>201</v>
      </c>
      <c r="B1198" s="214" t="s">
        <v>202</v>
      </c>
      <c r="C1198" s="214"/>
      <c r="D1198" s="214"/>
      <c r="E1198" s="214"/>
      <c r="F1198" s="214"/>
      <c r="G1198" s="214"/>
      <c r="H1198" s="215"/>
    </row>
    <row r="1199" spans="1:8" ht="13">
      <c r="A1199" s="30"/>
      <c r="B1199" s="70" t="s">
        <v>270</v>
      </c>
      <c r="C1199" s="27"/>
      <c r="D1199" s="27"/>
      <c r="E1199" s="27"/>
      <c r="F1199" s="27"/>
      <c r="G1199" s="27"/>
      <c r="H1199" s="27"/>
    </row>
    <row r="1200" spans="1:8">
      <c r="A1200" s="176"/>
      <c r="B1200" s="176"/>
      <c r="C1200" s="177"/>
      <c r="D1200" s="178"/>
      <c r="E1200" s="178"/>
      <c r="F1200" s="179"/>
      <c r="G1200" s="176"/>
      <c r="H1200" s="176"/>
    </row>
    <row r="1201" spans="1:8">
      <c r="A1201" s="176"/>
      <c r="B1201" s="176"/>
      <c r="C1201" s="177"/>
      <c r="D1201" s="178"/>
      <c r="E1201" s="178"/>
      <c r="F1201" s="179"/>
      <c r="G1201" s="176"/>
      <c r="H1201" s="176"/>
    </row>
    <row r="1202" spans="1:8">
      <c r="A1202" s="176"/>
      <c r="B1202" s="176"/>
      <c r="C1202" s="177"/>
      <c r="D1202" s="178"/>
      <c r="E1202" s="178"/>
      <c r="F1202" s="179"/>
      <c r="G1202" s="176"/>
      <c r="H1202" s="176"/>
    </row>
    <row r="1203" spans="1:8" ht="43.5" customHeight="1">
      <c r="A1203" s="30" t="s">
        <v>203</v>
      </c>
      <c r="B1203" s="216" t="s">
        <v>204</v>
      </c>
      <c r="C1203" s="216"/>
      <c r="D1203" s="216"/>
      <c r="E1203" s="216"/>
      <c r="F1203" s="216"/>
      <c r="G1203" s="216"/>
      <c r="H1203" s="216"/>
    </row>
    <row r="1204" spans="1:8" ht="13">
      <c r="A1204" s="30"/>
      <c r="B1204" s="70" t="s">
        <v>270</v>
      </c>
      <c r="C1204" s="27"/>
      <c r="D1204" s="27"/>
      <c r="E1204" s="27"/>
      <c r="F1204" s="27"/>
      <c r="G1204" s="27"/>
      <c r="H1204" s="27"/>
    </row>
    <row r="1205" spans="1:8">
      <c r="A1205" s="176"/>
      <c r="B1205" s="71" t="s">
        <v>205</v>
      </c>
      <c r="C1205" s="177"/>
      <c r="D1205" s="178"/>
      <c r="E1205" s="178"/>
      <c r="F1205" s="179"/>
      <c r="G1205" s="176"/>
      <c r="H1205" s="176"/>
    </row>
    <row r="1206" spans="1:8">
      <c r="A1206" s="176"/>
      <c r="B1206" s="71" t="s">
        <v>206</v>
      </c>
      <c r="C1206" s="177"/>
      <c r="D1206" s="178"/>
      <c r="E1206" s="178"/>
      <c r="F1206" s="179"/>
      <c r="G1206" s="176"/>
      <c r="H1206" s="176"/>
    </row>
    <row r="1207" spans="1:8">
      <c r="A1207" s="176"/>
      <c r="B1207" s="71" t="s">
        <v>207</v>
      </c>
      <c r="C1207" s="177"/>
      <c r="D1207" s="178"/>
      <c r="E1207" s="178"/>
      <c r="F1207" s="179"/>
      <c r="G1207" s="176"/>
      <c r="H1207" s="176"/>
    </row>
    <row r="1208" spans="1:8">
      <c r="A1208" s="176"/>
      <c r="B1208" s="71" t="s">
        <v>208</v>
      </c>
      <c r="C1208" s="177"/>
      <c r="D1208" s="178"/>
      <c r="E1208" s="178"/>
      <c r="F1208" s="179"/>
      <c r="G1208" s="176"/>
      <c r="H1208" s="176"/>
    </row>
    <row r="1209" spans="1:8">
      <c r="A1209" s="176"/>
      <c r="B1209" s="71" t="s">
        <v>209</v>
      </c>
      <c r="C1209" s="177"/>
      <c r="D1209" s="178"/>
      <c r="E1209" s="178"/>
      <c r="F1209" s="179"/>
      <c r="G1209" s="176"/>
      <c r="H1209" s="176"/>
    </row>
    <row r="1210" spans="1:8">
      <c r="A1210" s="176"/>
      <c r="B1210" s="176"/>
      <c r="C1210" s="177"/>
      <c r="D1210" s="178"/>
      <c r="E1210" s="178"/>
      <c r="F1210" s="179"/>
      <c r="G1210" s="176"/>
      <c r="H1210" s="176"/>
    </row>
    <row r="1211" spans="1:8" ht="13">
      <c r="A1211" s="30"/>
      <c r="B1211" s="70" t="s">
        <v>270</v>
      </c>
      <c r="C1211" s="27"/>
      <c r="D1211" s="27"/>
      <c r="E1211" s="27"/>
      <c r="F1211" s="27"/>
      <c r="G1211" s="27"/>
      <c r="H1211" s="27"/>
    </row>
    <row r="1212" spans="1:8" ht="13">
      <c r="A1212" s="176"/>
      <c r="B1212" s="70" t="s">
        <v>210</v>
      </c>
      <c r="C1212" s="177"/>
      <c r="D1212" s="178"/>
      <c r="E1212" s="178"/>
      <c r="F1212" s="179"/>
      <c r="G1212" s="176"/>
      <c r="H1212" s="176"/>
    </row>
    <row r="1213" spans="1:8">
      <c r="A1213" s="176"/>
      <c r="B1213" s="176"/>
      <c r="C1213" s="177"/>
      <c r="D1213" s="178"/>
      <c r="E1213" s="178"/>
      <c r="F1213" s="179"/>
      <c r="G1213" s="176"/>
      <c r="H1213" s="176"/>
    </row>
    <row r="1214" spans="1:8">
      <c r="A1214" s="176"/>
      <c r="B1214" s="176"/>
      <c r="C1214" s="177"/>
      <c r="D1214" s="178"/>
      <c r="E1214" s="178"/>
      <c r="F1214" s="179"/>
      <c r="G1214" s="176"/>
      <c r="H1214" s="176"/>
    </row>
    <row r="1215" spans="1:8" ht="13">
      <c r="A1215" s="176"/>
      <c r="B1215" s="70" t="s">
        <v>270</v>
      </c>
      <c r="C1215" s="177"/>
      <c r="D1215" s="178"/>
      <c r="E1215" s="178"/>
      <c r="F1215" s="179"/>
      <c r="G1215" s="176"/>
      <c r="H1215" s="176"/>
    </row>
    <row r="1216" spans="1:8" ht="13">
      <c r="A1216" s="176"/>
      <c r="B1216" s="70" t="s">
        <v>211</v>
      </c>
      <c r="C1216" s="177"/>
      <c r="D1216" s="178"/>
      <c r="E1216" s="178"/>
      <c r="F1216" s="179"/>
      <c r="G1216" s="176"/>
      <c r="H1216" s="176"/>
    </row>
    <row r="1217" spans="1:8">
      <c r="A1217" s="176"/>
      <c r="B1217" s="176"/>
      <c r="C1217" s="177"/>
      <c r="D1217" s="178"/>
      <c r="E1217" s="178"/>
      <c r="F1217" s="179"/>
      <c r="G1217" s="176"/>
      <c r="H1217" s="176"/>
    </row>
    <row r="1218" spans="1:8" ht="90.75" customHeight="1">
      <c r="A1218" s="37" t="s">
        <v>29</v>
      </c>
      <c r="B1218" s="214" t="s">
        <v>30</v>
      </c>
      <c r="C1218" s="214"/>
      <c r="D1218" s="214"/>
      <c r="E1218" s="214"/>
      <c r="F1218" s="214"/>
      <c r="G1218" s="214"/>
      <c r="H1218" s="215"/>
    </row>
    <row r="1219" spans="1:8" ht="13">
      <c r="A1219" s="176"/>
      <c r="B1219" s="70" t="s">
        <v>326</v>
      </c>
      <c r="C1219" s="177"/>
      <c r="D1219" s="178"/>
      <c r="E1219" s="178"/>
      <c r="F1219" s="179"/>
      <c r="G1219" s="176"/>
      <c r="H1219" s="176"/>
    </row>
    <row r="1220" spans="1:8" ht="13">
      <c r="A1220" s="176"/>
      <c r="B1220" s="70" t="s">
        <v>51</v>
      </c>
      <c r="C1220" s="177"/>
      <c r="D1220" s="178"/>
      <c r="E1220" s="178"/>
      <c r="F1220" s="179"/>
      <c r="G1220" s="176"/>
      <c r="H1220" s="176"/>
    </row>
    <row r="1221" spans="1:8">
      <c r="A1221" s="176"/>
      <c r="B1221" s="71" t="s">
        <v>52</v>
      </c>
      <c r="C1221" s="177">
        <v>2</v>
      </c>
      <c r="D1221" s="178">
        <v>6.84</v>
      </c>
      <c r="E1221" s="178"/>
      <c r="F1221" s="179">
        <v>4.2</v>
      </c>
      <c r="G1221" s="176">
        <f>PRODUCT(C1221:F1221)</f>
        <v>57.456000000000003</v>
      </c>
      <c r="H1221" s="176"/>
    </row>
    <row r="1222" spans="1:8">
      <c r="A1222" s="176"/>
      <c r="B1222" s="71" t="s">
        <v>53</v>
      </c>
      <c r="C1222" s="177">
        <v>2</v>
      </c>
      <c r="D1222" s="178">
        <v>3.3</v>
      </c>
      <c r="E1222" s="178"/>
      <c r="F1222" s="179">
        <v>4.2</v>
      </c>
      <c r="G1222" s="176">
        <f t="shared" ref="G1222:G1281" si="3">PRODUCT(C1222:F1222)</f>
        <v>27.72</v>
      </c>
      <c r="H1222" s="176"/>
    </row>
    <row r="1223" spans="1:8">
      <c r="A1223" s="176"/>
      <c r="B1223" s="71" t="s">
        <v>54</v>
      </c>
      <c r="C1223" s="177">
        <v>1</v>
      </c>
      <c r="D1223" s="178">
        <v>2</v>
      </c>
      <c r="E1223" s="178"/>
      <c r="F1223" s="179">
        <v>4.2</v>
      </c>
      <c r="G1223" s="176">
        <f t="shared" si="3"/>
        <v>8.4</v>
      </c>
      <c r="H1223" s="176"/>
    </row>
    <row r="1224" spans="1:8">
      <c r="A1224" s="176"/>
      <c r="B1224" s="71" t="s">
        <v>55</v>
      </c>
      <c r="C1224" s="177">
        <v>1</v>
      </c>
      <c r="D1224" s="178">
        <f>0.88+0.32+0.32</f>
        <v>1.52</v>
      </c>
      <c r="E1224" s="178"/>
      <c r="F1224" s="179">
        <v>4.2</v>
      </c>
      <c r="G1224" s="176">
        <f t="shared" si="3"/>
        <v>6.3840000000000003</v>
      </c>
      <c r="H1224" s="176"/>
    </row>
    <row r="1225" spans="1:8">
      <c r="A1225" s="176"/>
      <c r="B1225" s="71" t="s">
        <v>56</v>
      </c>
      <c r="C1225" s="177">
        <v>1</v>
      </c>
      <c r="D1225" s="178">
        <v>1.8</v>
      </c>
      <c r="E1225" s="178"/>
      <c r="F1225" s="179">
        <v>4.2</v>
      </c>
      <c r="G1225" s="176">
        <f t="shared" si="3"/>
        <v>7.5600000000000005</v>
      </c>
      <c r="H1225" s="176"/>
    </row>
    <row r="1226" spans="1:8">
      <c r="A1226" s="176"/>
      <c r="B1226" s="71" t="s">
        <v>57</v>
      </c>
      <c r="C1226" s="177">
        <v>1</v>
      </c>
      <c r="D1226" s="178">
        <v>4.07</v>
      </c>
      <c r="E1226" s="178"/>
      <c r="F1226" s="179">
        <v>4.2</v>
      </c>
      <c r="G1226" s="176">
        <f t="shared" si="3"/>
        <v>17.094000000000001</v>
      </c>
      <c r="H1226" s="176"/>
    </row>
    <row r="1227" spans="1:8">
      <c r="A1227" s="176"/>
      <c r="B1227" s="71" t="s">
        <v>58</v>
      </c>
      <c r="C1227" s="177">
        <v>1</v>
      </c>
      <c r="D1227" s="178">
        <v>5.53</v>
      </c>
      <c r="E1227" s="178"/>
      <c r="F1227" s="179">
        <v>4.2</v>
      </c>
      <c r="G1227" s="176">
        <f t="shared" si="3"/>
        <v>23.226000000000003</v>
      </c>
      <c r="H1227" s="176"/>
    </row>
    <row r="1228" spans="1:8">
      <c r="A1228" s="176"/>
      <c r="B1228" s="71" t="s">
        <v>327</v>
      </c>
      <c r="C1228" s="177">
        <v>1</v>
      </c>
      <c r="D1228" s="178">
        <f>67.57-4.5</f>
        <v>63.069999999999993</v>
      </c>
      <c r="E1228" s="178"/>
      <c r="F1228" s="179">
        <v>4.2</v>
      </c>
      <c r="G1228" s="176">
        <f t="shared" si="3"/>
        <v>264.89400000000001</v>
      </c>
      <c r="H1228" s="176"/>
    </row>
    <row r="1229" spans="1:8">
      <c r="A1229" s="176"/>
      <c r="B1229" s="71" t="s">
        <v>271</v>
      </c>
      <c r="C1229" s="177">
        <v>1</v>
      </c>
      <c r="D1229" s="178">
        <v>5.53</v>
      </c>
      <c r="E1229" s="178"/>
      <c r="F1229" s="179">
        <v>4.2</v>
      </c>
      <c r="G1229" s="176">
        <f t="shared" si="3"/>
        <v>23.226000000000003</v>
      </c>
      <c r="H1229" s="176"/>
    </row>
    <row r="1230" spans="1:8">
      <c r="A1230" s="176"/>
      <c r="B1230" s="71" t="s">
        <v>328</v>
      </c>
      <c r="C1230" s="177">
        <v>1</v>
      </c>
      <c r="D1230" s="178">
        <v>22.05</v>
      </c>
      <c r="E1230" s="178"/>
      <c r="F1230" s="179">
        <v>4.2</v>
      </c>
      <c r="G1230" s="176">
        <f t="shared" si="3"/>
        <v>92.610000000000014</v>
      </c>
      <c r="H1230" s="176"/>
    </row>
    <row r="1231" spans="1:8">
      <c r="A1231" s="176"/>
      <c r="B1231" s="71" t="s">
        <v>329</v>
      </c>
      <c r="C1231" s="177">
        <v>2</v>
      </c>
      <c r="D1231" s="178">
        <v>4.05</v>
      </c>
      <c r="E1231" s="178"/>
      <c r="F1231" s="179">
        <v>4.2</v>
      </c>
      <c r="G1231" s="176">
        <f t="shared" si="3"/>
        <v>34.020000000000003</v>
      </c>
      <c r="H1231" s="176"/>
    </row>
    <row r="1232" spans="1:8">
      <c r="A1232" s="176"/>
      <c r="B1232" s="71" t="s">
        <v>62</v>
      </c>
      <c r="C1232" s="177">
        <v>4</v>
      </c>
      <c r="D1232" s="178">
        <v>4.5999999999999996</v>
      </c>
      <c r="E1232" s="178"/>
      <c r="F1232" s="179">
        <v>4.2</v>
      </c>
      <c r="G1232" s="176">
        <f t="shared" si="3"/>
        <v>77.28</v>
      </c>
      <c r="H1232" s="176"/>
    </row>
    <row r="1233" spans="1:8">
      <c r="A1233" s="176"/>
      <c r="B1233" s="71" t="s">
        <v>277</v>
      </c>
      <c r="C1233" s="177">
        <v>1</v>
      </c>
      <c r="D1233" s="178">
        <v>8.8699999999999992</v>
      </c>
      <c r="E1233" s="178"/>
      <c r="F1233" s="179">
        <v>4.2</v>
      </c>
      <c r="G1233" s="176">
        <f t="shared" si="3"/>
        <v>37.253999999999998</v>
      </c>
      <c r="H1233" s="176"/>
    </row>
    <row r="1234" spans="1:8">
      <c r="A1234" s="176"/>
      <c r="B1234" s="71" t="s">
        <v>278</v>
      </c>
      <c r="C1234" s="177">
        <v>1</v>
      </c>
      <c r="D1234" s="178">
        <v>4.55</v>
      </c>
      <c r="E1234" s="178"/>
      <c r="F1234" s="179">
        <v>4.2</v>
      </c>
      <c r="G1234" s="176">
        <f t="shared" si="3"/>
        <v>19.11</v>
      </c>
      <c r="H1234" s="176"/>
    </row>
    <row r="1235" spans="1:8">
      <c r="A1235" s="176"/>
      <c r="B1235" s="71" t="s">
        <v>279</v>
      </c>
      <c r="C1235" s="177">
        <v>1</v>
      </c>
      <c r="D1235" s="178">
        <v>22.14</v>
      </c>
      <c r="E1235" s="178"/>
      <c r="F1235" s="179">
        <v>4.2</v>
      </c>
      <c r="G1235" s="176">
        <f t="shared" si="3"/>
        <v>92.988</v>
      </c>
      <c r="H1235" s="176"/>
    </row>
    <row r="1236" spans="1:8">
      <c r="A1236" s="176"/>
      <c r="B1236" s="71" t="s">
        <v>330</v>
      </c>
      <c r="C1236" s="177">
        <v>1</v>
      </c>
      <c r="D1236" s="178">
        <v>9.0500000000000007</v>
      </c>
      <c r="E1236" s="178"/>
      <c r="F1236" s="179">
        <v>4.2</v>
      </c>
      <c r="G1236" s="176">
        <f t="shared" si="3"/>
        <v>38.010000000000005</v>
      </c>
      <c r="H1236" s="176"/>
    </row>
    <row r="1237" spans="1:8">
      <c r="A1237" s="176"/>
      <c r="B1237" s="71" t="s">
        <v>331</v>
      </c>
      <c r="C1237" s="177">
        <v>1</v>
      </c>
      <c r="D1237" s="178">
        <v>9.3249999999999993</v>
      </c>
      <c r="E1237" s="178"/>
      <c r="F1237" s="179">
        <v>4.2</v>
      </c>
      <c r="G1237" s="176">
        <f t="shared" si="3"/>
        <v>39.164999999999999</v>
      </c>
      <c r="H1237" s="176"/>
    </row>
    <row r="1238" spans="1:8">
      <c r="A1238" s="176"/>
      <c r="B1238" s="71" t="s">
        <v>280</v>
      </c>
      <c r="C1238" s="177">
        <v>1</v>
      </c>
      <c r="D1238" s="178">
        <v>1.05</v>
      </c>
      <c r="E1238" s="178"/>
      <c r="F1238" s="179">
        <v>4.2</v>
      </c>
      <c r="G1238" s="176">
        <f t="shared" si="3"/>
        <v>4.41</v>
      </c>
      <c r="H1238" s="176"/>
    </row>
    <row r="1239" spans="1:8">
      <c r="A1239" s="176"/>
      <c r="B1239" s="71" t="s">
        <v>281</v>
      </c>
      <c r="C1239" s="177">
        <v>1</v>
      </c>
      <c r="D1239" s="178">
        <f>2.25</f>
        <v>2.25</v>
      </c>
      <c r="E1239" s="178"/>
      <c r="F1239" s="179">
        <v>4.2</v>
      </c>
      <c r="G1239" s="176">
        <f t="shared" si="3"/>
        <v>9.4500000000000011</v>
      </c>
      <c r="H1239" s="176"/>
    </row>
    <row r="1240" spans="1:8">
      <c r="A1240" s="176"/>
      <c r="B1240" s="71" t="s">
        <v>282</v>
      </c>
      <c r="C1240" s="177">
        <v>3</v>
      </c>
      <c r="D1240" s="178">
        <v>0.6</v>
      </c>
      <c r="E1240" s="178"/>
      <c r="F1240" s="179">
        <v>4.2</v>
      </c>
      <c r="G1240" s="176">
        <f t="shared" si="3"/>
        <v>7.56</v>
      </c>
      <c r="H1240" s="176"/>
    </row>
    <row r="1241" spans="1:8">
      <c r="A1241" s="176"/>
      <c r="B1241" s="71" t="s">
        <v>216</v>
      </c>
      <c r="C1241" s="177">
        <v>1</v>
      </c>
      <c r="D1241" s="178">
        <v>4.28</v>
      </c>
      <c r="E1241" s="178"/>
      <c r="F1241" s="179">
        <v>4.2</v>
      </c>
      <c r="G1241" s="176">
        <f t="shared" si="3"/>
        <v>17.976000000000003</v>
      </c>
      <c r="H1241" s="176"/>
    </row>
    <row r="1242" spans="1:8">
      <c r="A1242" s="176"/>
      <c r="B1242" s="71" t="s">
        <v>332</v>
      </c>
      <c r="C1242" s="177">
        <v>1</v>
      </c>
      <c r="D1242" s="178">
        <v>5</v>
      </c>
      <c r="E1242" s="178"/>
      <c r="F1242" s="179">
        <v>4.2</v>
      </c>
      <c r="G1242" s="176">
        <f t="shared" si="3"/>
        <v>21</v>
      </c>
      <c r="H1242" s="176"/>
    </row>
    <row r="1243" spans="1:8">
      <c r="A1243" s="176"/>
      <c r="B1243" s="71" t="s">
        <v>333</v>
      </c>
      <c r="C1243" s="177">
        <v>1</v>
      </c>
      <c r="D1243" s="178">
        <v>2</v>
      </c>
      <c r="E1243" s="178"/>
      <c r="F1243" s="179">
        <v>4.2</v>
      </c>
      <c r="G1243" s="176">
        <f t="shared" si="3"/>
        <v>8.4</v>
      </c>
      <c r="H1243" s="176"/>
    </row>
    <row r="1244" spans="1:8">
      <c r="A1244" s="176"/>
      <c r="B1244" s="71" t="s">
        <v>285</v>
      </c>
      <c r="C1244" s="177">
        <v>1</v>
      </c>
      <c r="D1244" s="178">
        <v>8.92</v>
      </c>
      <c r="E1244" s="178"/>
      <c r="F1244" s="179">
        <v>4.2</v>
      </c>
      <c r="G1244" s="176">
        <f t="shared" si="3"/>
        <v>37.463999999999999</v>
      </c>
      <c r="H1244" s="176"/>
    </row>
    <row r="1245" spans="1:8">
      <c r="A1245" s="176"/>
      <c r="B1245" s="71" t="s">
        <v>219</v>
      </c>
      <c r="C1245" s="177">
        <v>1</v>
      </c>
      <c r="D1245" s="178">
        <v>4.4000000000000004</v>
      </c>
      <c r="E1245" s="178"/>
      <c r="F1245" s="179">
        <v>4.2</v>
      </c>
      <c r="G1245" s="176">
        <f t="shared" si="3"/>
        <v>18.480000000000004</v>
      </c>
      <c r="H1245" s="176"/>
    </row>
    <row r="1246" spans="1:8">
      <c r="A1246" s="176"/>
      <c r="B1246" s="71" t="s">
        <v>334</v>
      </c>
      <c r="C1246" s="177">
        <v>2</v>
      </c>
      <c r="D1246" s="178">
        <v>4.4000000000000004</v>
      </c>
      <c r="E1246" s="178"/>
      <c r="F1246" s="179">
        <v>4.2</v>
      </c>
      <c r="G1246" s="176">
        <f t="shared" si="3"/>
        <v>36.960000000000008</v>
      </c>
      <c r="H1246" s="176"/>
    </row>
    <row r="1247" spans="1:8">
      <c r="A1247" s="176"/>
      <c r="B1247" s="71" t="s">
        <v>286</v>
      </c>
      <c r="C1247" s="177">
        <v>1</v>
      </c>
      <c r="D1247" s="178">
        <v>14</v>
      </c>
      <c r="E1247" s="178"/>
      <c r="F1247" s="179">
        <v>4.2</v>
      </c>
      <c r="G1247" s="176">
        <f t="shared" si="3"/>
        <v>58.800000000000004</v>
      </c>
      <c r="H1247" s="176"/>
    </row>
    <row r="1248" spans="1:8">
      <c r="A1248" s="176"/>
      <c r="B1248" s="71" t="s">
        <v>287</v>
      </c>
      <c r="C1248" s="177">
        <v>1</v>
      </c>
      <c r="D1248" s="178">
        <v>20.3</v>
      </c>
      <c r="E1248" s="178"/>
      <c r="F1248" s="179">
        <v>4.2</v>
      </c>
      <c r="G1248" s="176">
        <f t="shared" si="3"/>
        <v>85.26</v>
      </c>
      <c r="H1248" s="176"/>
    </row>
    <row r="1249" spans="1:8">
      <c r="A1249" s="176"/>
      <c r="B1249" s="71" t="s">
        <v>288</v>
      </c>
      <c r="C1249" s="177">
        <v>1</v>
      </c>
      <c r="D1249" s="178">
        <v>28.8</v>
      </c>
      <c r="E1249" s="178"/>
      <c r="F1249" s="179">
        <v>4.2</v>
      </c>
      <c r="G1249" s="176">
        <f t="shared" si="3"/>
        <v>120.96000000000001</v>
      </c>
      <c r="H1249" s="176"/>
    </row>
    <row r="1250" spans="1:8">
      <c r="A1250" s="176"/>
      <c r="B1250" s="71" t="s">
        <v>289</v>
      </c>
      <c r="C1250" s="177">
        <v>1</v>
      </c>
      <c r="D1250" s="178">
        <f>2.6+6.56</f>
        <v>9.16</v>
      </c>
      <c r="E1250" s="178"/>
      <c r="F1250" s="179">
        <v>4.2</v>
      </c>
      <c r="G1250" s="176">
        <f t="shared" si="3"/>
        <v>38.472000000000001</v>
      </c>
      <c r="H1250" s="176"/>
    </row>
    <row r="1251" spans="1:8">
      <c r="A1251" s="176"/>
      <c r="B1251" s="71" t="s">
        <v>290</v>
      </c>
      <c r="C1251" s="177">
        <v>1</v>
      </c>
      <c r="D1251" s="178">
        <v>3</v>
      </c>
      <c r="E1251" s="178"/>
      <c r="F1251" s="179">
        <v>4.2</v>
      </c>
      <c r="G1251" s="176">
        <f t="shared" si="3"/>
        <v>12.600000000000001</v>
      </c>
      <c r="H1251" s="176"/>
    </row>
    <row r="1252" spans="1:8">
      <c r="A1252" s="176"/>
      <c r="B1252" s="71" t="s">
        <v>291</v>
      </c>
      <c r="C1252" s="177">
        <v>1</v>
      </c>
      <c r="D1252" s="178">
        <f>2.25+1.5+2.55*2+2.05</f>
        <v>10.899999999999999</v>
      </c>
      <c r="E1252" s="178"/>
      <c r="F1252" s="179">
        <v>4.2</v>
      </c>
      <c r="G1252" s="176">
        <f t="shared" si="3"/>
        <v>45.779999999999994</v>
      </c>
      <c r="H1252" s="176"/>
    </row>
    <row r="1253" spans="1:8">
      <c r="A1253" s="176"/>
      <c r="B1253" s="71" t="s">
        <v>335</v>
      </c>
      <c r="C1253" s="177">
        <v>1</v>
      </c>
      <c r="D1253" s="178">
        <v>17.8</v>
      </c>
      <c r="E1253" s="178"/>
      <c r="F1253" s="179">
        <v>4.2</v>
      </c>
      <c r="G1253" s="176">
        <f t="shared" si="3"/>
        <v>74.760000000000005</v>
      </c>
      <c r="H1253" s="176"/>
    </row>
    <row r="1254" spans="1:8">
      <c r="A1254" s="176"/>
      <c r="B1254" s="71" t="s">
        <v>336</v>
      </c>
      <c r="C1254" s="177">
        <v>1</v>
      </c>
      <c r="D1254" s="178">
        <v>29.4</v>
      </c>
      <c r="E1254" s="178"/>
      <c r="F1254" s="179">
        <v>4.2</v>
      </c>
      <c r="G1254" s="176">
        <f t="shared" si="3"/>
        <v>123.48</v>
      </c>
      <c r="H1254" s="176"/>
    </row>
    <row r="1255" spans="1:8" ht="13">
      <c r="A1255" s="176"/>
      <c r="B1255" s="70" t="s">
        <v>86</v>
      </c>
      <c r="C1255" s="177"/>
      <c r="D1255" s="178"/>
      <c r="E1255" s="178"/>
      <c r="F1255" s="179"/>
      <c r="G1255" s="176"/>
      <c r="H1255" s="176"/>
    </row>
    <row r="1256" spans="1:8">
      <c r="A1256" s="176"/>
      <c r="B1256" s="71" t="s">
        <v>87</v>
      </c>
      <c r="C1256" s="177">
        <v>1</v>
      </c>
      <c r="D1256" s="178">
        <v>13.2</v>
      </c>
      <c r="E1256" s="178"/>
      <c r="F1256" s="179">
        <v>4.2</v>
      </c>
      <c r="G1256" s="176">
        <f t="shared" si="3"/>
        <v>55.44</v>
      </c>
      <c r="H1256" s="176"/>
    </row>
    <row r="1257" spans="1:8">
      <c r="A1257" s="176"/>
      <c r="B1257" s="71" t="s">
        <v>293</v>
      </c>
      <c r="C1257" s="177">
        <v>1</v>
      </c>
      <c r="D1257" s="178">
        <v>9.9</v>
      </c>
      <c r="E1257" s="178"/>
      <c r="F1257" s="179">
        <v>4.2</v>
      </c>
      <c r="G1257" s="176">
        <f t="shared" si="3"/>
        <v>41.580000000000005</v>
      </c>
      <c r="H1257" s="176"/>
    </row>
    <row r="1258" spans="1:8">
      <c r="A1258" s="176"/>
      <c r="B1258" s="71" t="s">
        <v>294</v>
      </c>
      <c r="C1258" s="177">
        <v>1</v>
      </c>
      <c r="D1258" s="178">
        <v>4</v>
      </c>
      <c r="E1258" s="178"/>
      <c r="F1258" s="179">
        <v>4.2</v>
      </c>
      <c r="G1258" s="176">
        <f t="shared" si="3"/>
        <v>16.8</v>
      </c>
      <c r="H1258" s="176"/>
    </row>
    <row r="1259" spans="1:8">
      <c r="A1259" s="176"/>
      <c r="B1259" s="71" t="s">
        <v>295</v>
      </c>
      <c r="C1259" s="177">
        <v>2</v>
      </c>
      <c r="D1259" s="178">
        <v>12.3</v>
      </c>
      <c r="E1259" s="178"/>
      <c r="F1259" s="179">
        <v>4.2</v>
      </c>
      <c r="G1259" s="176">
        <f t="shared" si="3"/>
        <v>103.32000000000001</v>
      </c>
      <c r="H1259" s="176"/>
    </row>
    <row r="1260" spans="1:8">
      <c r="A1260" s="176"/>
      <c r="B1260" s="71" t="s">
        <v>88</v>
      </c>
      <c r="C1260" s="177">
        <v>1</v>
      </c>
      <c r="D1260" s="178">
        <v>8.6999999999999993</v>
      </c>
      <c r="E1260" s="178"/>
      <c r="F1260" s="179">
        <v>4.2</v>
      </c>
      <c r="G1260" s="176">
        <f t="shared" si="3"/>
        <v>36.54</v>
      </c>
      <c r="H1260" s="176"/>
    </row>
    <row r="1261" spans="1:8">
      <c r="A1261" s="176"/>
      <c r="B1261" s="71" t="s">
        <v>89</v>
      </c>
      <c r="C1261" s="177">
        <v>2</v>
      </c>
      <c r="D1261" s="178">
        <v>9</v>
      </c>
      <c r="E1261" s="178"/>
      <c r="F1261" s="179">
        <v>4.2</v>
      </c>
      <c r="G1261" s="176">
        <f t="shared" si="3"/>
        <v>75.600000000000009</v>
      </c>
      <c r="H1261" s="176"/>
    </row>
    <row r="1262" spans="1:8">
      <c r="A1262" s="176"/>
      <c r="B1262" s="71" t="s">
        <v>296</v>
      </c>
      <c r="C1262" s="177">
        <v>1</v>
      </c>
      <c r="D1262" s="178">
        <v>2.25</v>
      </c>
      <c r="E1262" s="178"/>
      <c r="F1262" s="179">
        <v>4.2</v>
      </c>
      <c r="G1262" s="176">
        <f t="shared" si="3"/>
        <v>9.4500000000000011</v>
      </c>
      <c r="H1262" s="176"/>
    </row>
    <row r="1263" spans="1:8">
      <c r="A1263" s="176"/>
      <c r="B1263" s="71" t="s">
        <v>337</v>
      </c>
      <c r="C1263" s="177">
        <v>2</v>
      </c>
      <c r="D1263" s="178">
        <v>4.17</v>
      </c>
      <c r="E1263" s="178"/>
      <c r="F1263" s="179">
        <v>4.2</v>
      </c>
      <c r="G1263" s="176">
        <f t="shared" si="3"/>
        <v>35.027999999999999</v>
      </c>
      <c r="H1263" s="176"/>
    </row>
    <row r="1264" spans="1:8">
      <c r="A1264" s="176"/>
      <c r="B1264" s="71" t="s">
        <v>338</v>
      </c>
      <c r="C1264" s="177">
        <v>5</v>
      </c>
      <c r="D1264" s="178">
        <v>3.4</v>
      </c>
      <c r="E1264" s="178"/>
      <c r="F1264" s="179">
        <v>4.2</v>
      </c>
      <c r="G1264" s="176">
        <f t="shared" si="3"/>
        <v>71.400000000000006</v>
      </c>
      <c r="H1264" s="176"/>
    </row>
    <row r="1265" spans="1:8">
      <c r="A1265" s="176"/>
      <c r="B1265" s="71" t="s">
        <v>339</v>
      </c>
      <c r="C1265" s="177">
        <v>7</v>
      </c>
      <c r="D1265" s="178">
        <v>3.4</v>
      </c>
      <c r="E1265" s="178"/>
      <c r="F1265" s="179">
        <v>4.2</v>
      </c>
      <c r="G1265" s="176">
        <f t="shared" si="3"/>
        <v>99.960000000000008</v>
      </c>
      <c r="H1265" s="176"/>
    </row>
    <row r="1266" spans="1:8">
      <c r="A1266" s="176"/>
      <c r="B1266" s="71" t="s">
        <v>340</v>
      </c>
      <c r="C1266" s="177">
        <v>2</v>
      </c>
      <c r="D1266" s="178">
        <v>12.12</v>
      </c>
      <c r="E1266" s="178"/>
      <c r="F1266" s="179">
        <v>4.2</v>
      </c>
      <c r="G1266" s="176">
        <f t="shared" si="3"/>
        <v>101.80799999999999</v>
      </c>
      <c r="H1266" s="176"/>
    </row>
    <row r="1267" spans="1:8">
      <c r="A1267" s="176"/>
      <c r="B1267" s="71" t="s">
        <v>341</v>
      </c>
      <c r="C1267" s="177">
        <v>2</v>
      </c>
      <c r="D1267" s="178">
        <v>3.35</v>
      </c>
      <c r="E1267" s="178"/>
      <c r="F1267" s="179">
        <v>4.2</v>
      </c>
      <c r="G1267" s="176">
        <f t="shared" si="3"/>
        <v>28.14</v>
      </c>
      <c r="H1267" s="176"/>
    </row>
    <row r="1268" spans="1:8">
      <c r="A1268" s="176"/>
      <c r="B1268" s="180" t="s">
        <v>342</v>
      </c>
      <c r="C1268" s="181">
        <v>4</v>
      </c>
      <c r="D1268" s="182">
        <v>3.35</v>
      </c>
      <c r="E1268" s="182"/>
      <c r="F1268" s="183">
        <v>4.2</v>
      </c>
      <c r="G1268" s="184">
        <f t="shared" si="3"/>
        <v>56.28</v>
      </c>
      <c r="H1268" s="176"/>
    </row>
    <row r="1269" spans="1:8">
      <c r="A1269" s="176"/>
      <c r="B1269" s="180" t="s">
        <v>343</v>
      </c>
      <c r="C1269" s="181">
        <v>2</v>
      </c>
      <c r="D1269" s="182">
        <v>3.35</v>
      </c>
      <c r="E1269" s="182"/>
      <c r="F1269" s="183">
        <v>4.2</v>
      </c>
      <c r="G1269" s="184">
        <f t="shared" si="3"/>
        <v>28.14</v>
      </c>
      <c r="H1269" s="176"/>
    </row>
    <row r="1270" spans="1:8">
      <c r="A1270" s="176"/>
      <c r="B1270" s="71" t="s">
        <v>344</v>
      </c>
      <c r="C1270" s="177">
        <v>1</v>
      </c>
      <c r="D1270" s="178">
        <v>3.1</v>
      </c>
      <c r="E1270" s="178"/>
      <c r="F1270" s="179">
        <v>4.2</v>
      </c>
      <c r="G1270" s="176">
        <f t="shared" si="3"/>
        <v>13.020000000000001</v>
      </c>
      <c r="H1270" s="176"/>
    </row>
    <row r="1271" spans="1:8">
      <c r="A1271" s="176"/>
      <c r="B1271" s="71" t="s">
        <v>300</v>
      </c>
      <c r="C1271" s="177">
        <v>2</v>
      </c>
      <c r="D1271" s="178">
        <v>6.38</v>
      </c>
      <c r="E1271" s="178"/>
      <c r="F1271" s="179">
        <v>4.2</v>
      </c>
      <c r="G1271" s="176">
        <f t="shared" si="3"/>
        <v>53.591999999999999</v>
      </c>
      <c r="H1271" s="176"/>
    </row>
    <row r="1272" spans="1:8">
      <c r="A1272" s="176"/>
      <c r="B1272" s="71" t="s">
        <v>301</v>
      </c>
      <c r="C1272" s="177">
        <v>3</v>
      </c>
      <c r="D1272" s="178">
        <v>2.2000000000000002</v>
      </c>
      <c r="E1272" s="178"/>
      <c r="F1272" s="179">
        <v>4.2</v>
      </c>
      <c r="G1272" s="176">
        <f t="shared" si="3"/>
        <v>27.720000000000002</v>
      </c>
      <c r="H1272" s="176"/>
    </row>
    <row r="1273" spans="1:8">
      <c r="A1273" s="176"/>
      <c r="B1273" s="71" t="s">
        <v>302</v>
      </c>
      <c r="C1273" s="177">
        <v>2</v>
      </c>
      <c r="D1273" s="178">
        <v>3.1</v>
      </c>
      <c r="E1273" s="178"/>
      <c r="F1273" s="179">
        <v>4.2</v>
      </c>
      <c r="G1273" s="176">
        <f t="shared" si="3"/>
        <v>26.040000000000003</v>
      </c>
      <c r="H1273" s="176"/>
    </row>
    <row r="1274" spans="1:8">
      <c r="A1274" s="176"/>
      <c r="B1274" s="71" t="s">
        <v>304</v>
      </c>
      <c r="C1274" s="177">
        <v>2</v>
      </c>
      <c r="D1274" s="178">
        <v>8.8000000000000007</v>
      </c>
      <c r="E1274" s="178"/>
      <c r="F1274" s="179">
        <v>4.2</v>
      </c>
      <c r="G1274" s="176">
        <f t="shared" si="3"/>
        <v>73.920000000000016</v>
      </c>
      <c r="H1274" s="176"/>
    </row>
    <row r="1275" spans="1:8">
      <c r="A1275" s="176"/>
      <c r="B1275" s="71" t="s">
        <v>305</v>
      </c>
      <c r="C1275" s="177">
        <v>4</v>
      </c>
      <c r="D1275" s="178">
        <v>2.44</v>
      </c>
      <c r="E1275" s="178"/>
      <c r="F1275" s="179">
        <v>4.2</v>
      </c>
      <c r="G1275" s="176">
        <f t="shared" si="3"/>
        <v>40.991999999999997</v>
      </c>
      <c r="H1275" s="176"/>
    </row>
    <row r="1276" spans="1:8">
      <c r="A1276" s="176"/>
      <c r="B1276" s="71" t="s">
        <v>306</v>
      </c>
      <c r="C1276" s="177">
        <v>2</v>
      </c>
      <c r="D1276" s="178">
        <v>5.0999999999999996</v>
      </c>
      <c r="E1276" s="178"/>
      <c r="F1276" s="179">
        <v>4.2</v>
      </c>
      <c r="G1276" s="176">
        <f t="shared" si="3"/>
        <v>42.839999999999996</v>
      </c>
      <c r="H1276" s="176"/>
    </row>
    <row r="1277" spans="1:8">
      <c r="A1277" s="176"/>
      <c r="B1277" s="71" t="s">
        <v>307</v>
      </c>
      <c r="C1277" s="177">
        <v>3</v>
      </c>
      <c r="D1277" s="178">
        <v>8.6999999999999993</v>
      </c>
      <c r="E1277" s="178"/>
      <c r="F1277" s="179">
        <v>4.2</v>
      </c>
      <c r="G1277" s="176">
        <f t="shared" si="3"/>
        <v>109.61999999999999</v>
      </c>
      <c r="H1277" s="176"/>
    </row>
    <row r="1278" spans="1:8">
      <c r="A1278" s="176"/>
      <c r="B1278" s="71" t="s">
        <v>345</v>
      </c>
      <c r="C1278" s="177">
        <v>1</v>
      </c>
      <c r="D1278" s="178">
        <v>12.3</v>
      </c>
      <c r="E1278" s="178"/>
      <c r="F1278" s="179">
        <v>4.2</v>
      </c>
      <c r="G1278" s="176">
        <f t="shared" si="3"/>
        <v>51.660000000000004</v>
      </c>
      <c r="H1278" s="176"/>
    </row>
    <row r="1279" spans="1:8">
      <c r="A1279" s="176"/>
      <c r="B1279" s="71" t="s">
        <v>346</v>
      </c>
      <c r="C1279" s="177">
        <v>2</v>
      </c>
      <c r="D1279" s="178">
        <v>12.5</v>
      </c>
      <c r="E1279" s="178"/>
      <c r="F1279" s="179">
        <v>4.2</v>
      </c>
      <c r="G1279" s="176">
        <f t="shared" si="3"/>
        <v>105</v>
      </c>
      <c r="H1279" s="176"/>
    </row>
    <row r="1280" spans="1:8">
      <c r="A1280" s="176"/>
      <c r="B1280" s="71" t="s">
        <v>347</v>
      </c>
      <c r="C1280" s="177">
        <v>1</v>
      </c>
      <c r="D1280" s="178">
        <v>12.3</v>
      </c>
      <c r="E1280" s="178"/>
      <c r="F1280" s="179">
        <v>4.2</v>
      </c>
      <c r="G1280" s="176">
        <f t="shared" si="3"/>
        <v>51.660000000000004</v>
      </c>
      <c r="H1280" s="176"/>
    </row>
    <row r="1281" spans="1:8">
      <c r="A1281" s="176"/>
      <c r="B1281" s="71" t="s">
        <v>348</v>
      </c>
      <c r="C1281" s="177">
        <v>1</v>
      </c>
      <c r="D1281" s="178">
        <v>15.9</v>
      </c>
      <c r="E1281" s="178"/>
      <c r="F1281" s="179">
        <v>4.2</v>
      </c>
      <c r="G1281" s="176">
        <f t="shared" si="3"/>
        <v>66.78</v>
      </c>
      <c r="H1281" s="176"/>
    </row>
    <row r="1282" spans="1:8" ht="13">
      <c r="A1282" s="176"/>
      <c r="B1282" s="70" t="s">
        <v>326</v>
      </c>
      <c r="C1282" s="177"/>
      <c r="D1282" s="178"/>
      <c r="E1282" s="178"/>
      <c r="F1282" s="179"/>
      <c r="G1282" s="176"/>
      <c r="H1282" s="176"/>
    </row>
    <row r="1283" spans="1:8" ht="13">
      <c r="A1283" s="176"/>
      <c r="B1283" s="187" t="s">
        <v>100</v>
      </c>
      <c r="C1283" s="177"/>
      <c r="D1283" s="178"/>
      <c r="E1283" s="178"/>
      <c r="F1283" s="179"/>
      <c r="G1283" s="176"/>
      <c r="H1283" s="176"/>
    </row>
    <row r="1284" spans="1:8">
      <c r="A1284" s="176"/>
      <c r="B1284" s="71" t="s">
        <v>101</v>
      </c>
      <c r="C1284" s="177">
        <v>-10</v>
      </c>
      <c r="D1284" s="178">
        <v>1.2</v>
      </c>
      <c r="E1284" s="178"/>
      <c r="F1284" s="178">
        <v>2.4</v>
      </c>
      <c r="G1284" s="176"/>
      <c r="H1284" s="176"/>
    </row>
    <row r="1285" spans="1:8">
      <c r="A1285" s="176"/>
      <c r="B1285" s="71" t="s">
        <v>29</v>
      </c>
      <c r="C1285" s="177">
        <v>-2</v>
      </c>
      <c r="D1285" s="178">
        <v>1</v>
      </c>
      <c r="E1285" s="178"/>
      <c r="F1285" s="178">
        <v>2.4</v>
      </c>
      <c r="G1285" s="176"/>
      <c r="H1285" s="176"/>
    </row>
    <row r="1286" spans="1:8">
      <c r="A1286" s="176"/>
      <c r="B1286" s="71" t="s">
        <v>102</v>
      </c>
      <c r="C1286" s="177">
        <v>-6</v>
      </c>
      <c r="D1286" s="178">
        <v>2</v>
      </c>
      <c r="E1286" s="178"/>
      <c r="F1286" s="178">
        <v>2.4</v>
      </c>
      <c r="G1286" s="176"/>
      <c r="H1286" s="176"/>
    </row>
    <row r="1287" spans="1:8">
      <c r="A1287" s="176"/>
      <c r="B1287" s="71" t="s">
        <v>103</v>
      </c>
      <c r="C1287" s="177">
        <v>-4</v>
      </c>
      <c r="D1287" s="178">
        <v>1.2</v>
      </c>
      <c r="E1287" s="178"/>
      <c r="F1287" s="178">
        <v>2.4</v>
      </c>
      <c r="G1287" s="176"/>
      <c r="H1287" s="176"/>
    </row>
    <row r="1288" spans="1:8">
      <c r="A1288" s="176"/>
      <c r="B1288" s="71" t="s">
        <v>104</v>
      </c>
      <c r="C1288" s="177">
        <v>-8</v>
      </c>
      <c r="D1288" s="178">
        <v>2.8</v>
      </c>
      <c r="E1288" s="178"/>
      <c r="F1288" s="178">
        <v>3.3</v>
      </c>
      <c r="G1288" s="176"/>
      <c r="H1288" s="176"/>
    </row>
    <row r="1289" spans="1:8">
      <c r="A1289" s="176"/>
      <c r="B1289" s="71" t="s">
        <v>105</v>
      </c>
      <c r="C1289" s="29" t="s">
        <v>107</v>
      </c>
      <c r="D1289" s="178">
        <v>4.3</v>
      </c>
      <c r="E1289" s="178"/>
      <c r="F1289" s="178">
        <v>3.3</v>
      </c>
      <c r="G1289" s="176"/>
      <c r="H1289" s="176"/>
    </row>
    <row r="1290" spans="1:8">
      <c r="A1290" s="176"/>
      <c r="B1290" s="71" t="s">
        <v>106</v>
      </c>
      <c r="C1290" s="29">
        <v>-7</v>
      </c>
      <c r="D1290" s="178">
        <v>4.05</v>
      </c>
      <c r="E1290" s="178"/>
      <c r="F1290" s="178">
        <v>3.3</v>
      </c>
      <c r="G1290" s="176"/>
      <c r="H1290" s="176"/>
    </row>
    <row r="1291" spans="1:8">
      <c r="A1291" s="176"/>
      <c r="B1291" s="71" t="s">
        <v>108</v>
      </c>
      <c r="C1291" s="177">
        <v>-2</v>
      </c>
      <c r="D1291" s="178">
        <v>0.8</v>
      </c>
      <c r="E1291" s="178"/>
      <c r="F1291" s="178">
        <v>2.4</v>
      </c>
      <c r="G1291" s="176"/>
      <c r="H1291" s="176"/>
    </row>
    <row r="1292" spans="1:8">
      <c r="A1292" s="176"/>
      <c r="B1292" s="71" t="s">
        <v>109</v>
      </c>
      <c r="C1292" s="29" t="s">
        <v>107</v>
      </c>
      <c r="D1292" s="178">
        <v>7.97</v>
      </c>
      <c r="E1292" s="178"/>
      <c r="F1292" s="178">
        <v>3.3</v>
      </c>
      <c r="G1292" s="176"/>
      <c r="H1292" s="176"/>
    </row>
    <row r="1293" spans="1:8">
      <c r="A1293" s="176"/>
      <c r="B1293" s="71" t="s">
        <v>110</v>
      </c>
      <c r="C1293" s="29" t="s">
        <v>107</v>
      </c>
      <c r="D1293" s="178">
        <v>6.6</v>
      </c>
      <c r="E1293" s="178"/>
      <c r="F1293" s="178">
        <v>3.3</v>
      </c>
      <c r="G1293" s="176"/>
      <c r="H1293" s="176"/>
    </row>
    <row r="1294" spans="1:8">
      <c r="A1294" s="176"/>
      <c r="B1294" s="71" t="s">
        <v>111</v>
      </c>
      <c r="C1294" s="29" t="s">
        <v>107</v>
      </c>
      <c r="D1294" s="178">
        <v>6.44</v>
      </c>
      <c r="E1294" s="178"/>
      <c r="F1294" s="178">
        <v>3.3</v>
      </c>
      <c r="G1294" s="176"/>
      <c r="H1294" s="176"/>
    </row>
    <row r="1295" spans="1:8">
      <c r="A1295" s="176"/>
      <c r="B1295" s="71" t="s">
        <v>112</v>
      </c>
      <c r="C1295" s="29" t="s">
        <v>107</v>
      </c>
      <c r="D1295" s="178">
        <v>4.2</v>
      </c>
      <c r="E1295" s="178"/>
      <c r="F1295" s="178">
        <v>3.3</v>
      </c>
      <c r="G1295" s="176"/>
      <c r="H1295" s="176"/>
    </row>
    <row r="1296" spans="1:8">
      <c r="A1296" s="176"/>
      <c r="B1296" s="71" t="s">
        <v>113</v>
      </c>
      <c r="C1296" s="29" t="s">
        <v>107</v>
      </c>
      <c r="D1296" s="178">
        <v>2.9</v>
      </c>
      <c r="E1296" s="178"/>
      <c r="F1296" s="178">
        <v>3.3</v>
      </c>
      <c r="G1296" s="176"/>
      <c r="H1296" s="176"/>
    </row>
    <row r="1297" spans="1:8">
      <c r="A1297" s="176"/>
      <c r="B1297" s="71" t="s">
        <v>114</v>
      </c>
      <c r="C1297" s="29">
        <v>-1</v>
      </c>
      <c r="D1297" s="178">
        <v>4</v>
      </c>
      <c r="E1297" s="178"/>
      <c r="F1297" s="178">
        <v>3.3</v>
      </c>
      <c r="G1297" s="176"/>
      <c r="H1297" s="176"/>
    </row>
    <row r="1298" spans="1:8">
      <c r="A1298" s="176"/>
      <c r="B1298" s="71" t="s">
        <v>115</v>
      </c>
      <c r="C1298" s="29" t="s">
        <v>107</v>
      </c>
      <c r="D1298" s="178">
        <v>6.06</v>
      </c>
      <c r="E1298" s="178"/>
      <c r="F1298" s="178">
        <v>3.3</v>
      </c>
      <c r="G1298" s="176"/>
      <c r="H1298" s="176"/>
    </row>
    <row r="1299" spans="1:8">
      <c r="A1299" s="176"/>
      <c r="B1299" s="71" t="s">
        <v>116</v>
      </c>
      <c r="C1299" s="177">
        <v>-1</v>
      </c>
      <c r="D1299" s="178">
        <v>1.6</v>
      </c>
      <c r="E1299" s="178"/>
      <c r="F1299" s="178">
        <v>0.9</v>
      </c>
      <c r="G1299" s="176"/>
      <c r="H1299" s="176"/>
    </row>
    <row r="1300" spans="1:8">
      <c r="A1300" s="176"/>
      <c r="B1300" s="71" t="s">
        <v>117</v>
      </c>
      <c r="C1300" s="177">
        <v>-1</v>
      </c>
      <c r="D1300" s="178">
        <v>2.6</v>
      </c>
      <c r="E1300" s="178"/>
      <c r="F1300" s="178">
        <v>0.9</v>
      </c>
      <c r="G1300" s="176"/>
      <c r="H1300" s="176"/>
    </row>
    <row r="1301" spans="1:8">
      <c r="A1301" s="176"/>
      <c r="B1301" s="71" t="s">
        <v>118</v>
      </c>
      <c r="C1301" s="29">
        <v>-2</v>
      </c>
      <c r="D1301" s="178">
        <v>1.45</v>
      </c>
      <c r="E1301" s="178"/>
      <c r="F1301" s="178">
        <v>0.9</v>
      </c>
      <c r="G1301" s="176"/>
      <c r="H1301" s="176"/>
    </row>
    <row r="1302" spans="1:8">
      <c r="A1302" s="176"/>
      <c r="B1302" s="71" t="s">
        <v>119</v>
      </c>
      <c r="C1302" s="29" t="s">
        <v>107</v>
      </c>
      <c r="D1302" s="178">
        <v>3.25</v>
      </c>
      <c r="E1302" s="178"/>
      <c r="F1302" s="178">
        <v>0.9</v>
      </c>
      <c r="G1302" s="176"/>
      <c r="H1302" s="176"/>
    </row>
    <row r="1303" spans="1:8">
      <c r="A1303" s="176"/>
      <c r="B1303" s="71" t="s">
        <v>120</v>
      </c>
      <c r="C1303" s="177">
        <v>-3</v>
      </c>
      <c r="D1303" s="178">
        <v>3.74</v>
      </c>
      <c r="E1303" s="178"/>
      <c r="F1303" s="178">
        <v>3.3</v>
      </c>
      <c r="G1303" s="176"/>
      <c r="H1303" s="176"/>
    </row>
    <row r="1304" spans="1:8">
      <c r="A1304" s="176"/>
      <c r="B1304" s="71" t="s">
        <v>121</v>
      </c>
      <c r="C1304" s="29">
        <v>-7</v>
      </c>
      <c r="D1304" s="178">
        <v>3.1</v>
      </c>
      <c r="E1304" s="178"/>
      <c r="F1304" s="178">
        <v>1.5</v>
      </c>
      <c r="G1304" s="176"/>
      <c r="H1304" s="176"/>
    </row>
    <row r="1305" spans="1:8">
      <c r="A1305" s="176"/>
      <c r="B1305" s="71" t="s">
        <v>122</v>
      </c>
      <c r="C1305" s="29" t="s">
        <v>107</v>
      </c>
      <c r="D1305" s="178">
        <v>4.05</v>
      </c>
      <c r="E1305" s="178"/>
      <c r="F1305" s="178">
        <v>3.3</v>
      </c>
      <c r="G1305" s="176"/>
      <c r="H1305" s="176"/>
    </row>
    <row r="1306" spans="1:8">
      <c r="A1306" s="176"/>
      <c r="B1306" s="71" t="s">
        <v>123</v>
      </c>
      <c r="C1306" s="29">
        <v>-13</v>
      </c>
      <c r="D1306" s="178">
        <v>4.05</v>
      </c>
      <c r="E1306" s="178"/>
      <c r="F1306" s="178">
        <v>2.4</v>
      </c>
      <c r="G1306" s="176"/>
      <c r="H1306" s="176"/>
    </row>
    <row r="1307" spans="1:8">
      <c r="A1307" s="176"/>
      <c r="B1307" s="71" t="s">
        <v>124</v>
      </c>
      <c r="C1307" s="29" t="s">
        <v>107</v>
      </c>
      <c r="D1307" s="178">
        <v>2</v>
      </c>
      <c r="E1307" s="178"/>
      <c r="F1307" s="178">
        <v>3</v>
      </c>
      <c r="G1307" s="176"/>
      <c r="H1307" s="176"/>
    </row>
    <row r="1308" spans="1:8">
      <c r="A1308" s="176"/>
      <c r="B1308" s="71" t="s">
        <v>125</v>
      </c>
      <c r="C1308" s="177">
        <v>-1</v>
      </c>
      <c r="D1308" s="178">
        <v>0.7</v>
      </c>
      <c r="E1308" s="178"/>
      <c r="F1308" s="178">
        <v>3</v>
      </c>
      <c r="G1308" s="176"/>
      <c r="H1308" s="176"/>
    </row>
    <row r="1309" spans="1:8">
      <c r="A1309" s="176"/>
      <c r="B1309" s="71" t="s">
        <v>126</v>
      </c>
      <c r="C1309" s="29">
        <v>-9</v>
      </c>
      <c r="D1309" s="178">
        <v>3.9</v>
      </c>
      <c r="E1309" s="178"/>
      <c r="F1309" s="178">
        <v>3.3</v>
      </c>
      <c r="G1309" s="176"/>
      <c r="H1309" s="176"/>
    </row>
    <row r="1310" spans="1:8">
      <c r="A1310" s="176"/>
      <c r="B1310" s="71" t="s">
        <v>127</v>
      </c>
      <c r="C1310" s="177">
        <v>-5</v>
      </c>
      <c r="D1310" s="178">
        <v>4.2</v>
      </c>
      <c r="E1310" s="178"/>
      <c r="F1310" s="178">
        <v>2.7</v>
      </c>
      <c r="G1310" s="176"/>
      <c r="H1310" s="176"/>
    </row>
    <row r="1311" spans="1:8">
      <c r="A1311" s="176"/>
      <c r="B1311" s="71" t="s">
        <v>128</v>
      </c>
      <c r="C1311" s="29" t="s">
        <v>107</v>
      </c>
      <c r="D1311" s="178">
        <v>1.2</v>
      </c>
      <c r="E1311" s="178"/>
      <c r="F1311" s="178">
        <v>3.3</v>
      </c>
      <c r="G1311" s="176"/>
      <c r="H1311" s="176"/>
    </row>
    <row r="1312" spans="1:8">
      <c r="A1312" s="176"/>
      <c r="B1312" s="71" t="s">
        <v>129</v>
      </c>
      <c r="C1312" s="29" t="s">
        <v>107</v>
      </c>
      <c r="D1312" s="178">
        <v>3</v>
      </c>
      <c r="E1312" s="178"/>
      <c r="F1312" s="178">
        <v>3.3</v>
      </c>
      <c r="G1312" s="176"/>
      <c r="H1312" s="176"/>
    </row>
    <row r="1313" spans="1:10">
      <c r="A1313" s="176"/>
      <c r="B1313" s="71" t="s">
        <v>130</v>
      </c>
      <c r="C1313" s="29">
        <v>-1</v>
      </c>
      <c r="D1313" s="178">
        <v>1.5</v>
      </c>
      <c r="E1313" s="178"/>
      <c r="F1313" s="178">
        <v>3</v>
      </c>
      <c r="G1313" s="176"/>
      <c r="H1313" s="176"/>
    </row>
    <row r="1314" spans="1:10">
      <c r="A1314" s="176"/>
      <c r="B1314" s="71" t="s">
        <v>131</v>
      </c>
      <c r="C1314" s="29">
        <v>-2</v>
      </c>
      <c r="D1314" s="178">
        <v>1.5</v>
      </c>
      <c r="E1314" s="178"/>
      <c r="F1314" s="178">
        <v>1.5</v>
      </c>
      <c r="G1314" s="176"/>
      <c r="H1314" s="176"/>
    </row>
    <row r="1315" spans="1:10">
      <c r="A1315" s="176"/>
      <c r="B1315" s="71" t="s">
        <v>132</v>
      </c>
      <c r="C1315" s="29" t="s">
        <v>107</v>
      </c>
      <c r="D1315" s="178">
        <v>0.6</v>
      </c>
      <c r="E1315" s="178"/>
      <c r="F1315" s="178">
        <v>1.8</v>
      </c>
      <c r="G1315" s="176"/>
      <c r="H1315" s="176"/>
    </row>
    <row r="1316" spans="1:10">
      <c r="A1316" s="176"/>
      <c r="B1316" s="71" t="s">
        <v>133</v>
      </c>
      <c r="C1316" s="29">
        <v>-2</v>
      </c>
      <c r="D1316" s="178">
        <v>0.9</v>
      </c>
      <c r="E1316" s="178"/>
      <c r="F1316" s="178">
        <v>1.5</v>
      </c>
      <c r="G1316" s="176"/>
      <c r="H1316" s="176"/>
    </row>
    <row r="1317" spans="1:10">
      <c r="A1317" s="176"/>
      <c r="B1317" s="71" t="s">
        <v>134</v>
      </c>
      <c r="C1317" s="29" t="s">
        <v>107</v>
      </c>
      <c r="D1317" s="178">
        <v>0.85</v>
      </c>
      <c r="E1317" s="178"/>
      <c r="F1317" s="178">
        <v>1.8</v>
      </c>
      <c r="G1317" s="176"/>
      <c r="H1317" s="176"/>
    </row>
    <row r="1318" spans="1:10">
      <c r="A1318" s="176"/>
      <c r="B1318" s="71" t="s">
        <v>135</v>
      </c>
      <c r="C1318" s="29" t="s">
        <v>107</v>
      </c>
      <c r="D1318" s="178">
        <v>0.89</v>
      </c>
      <c r="E1318" s="178"/>
      <c r="F1318" s="178">
        <v>1.8</v>
      </c>
      <c r="G1318" s="176"/>
      <c r="H1318" s="176"/>
    </row>
    <row r="1319" spans="1:10">
      <c r="A1319" s="176"/>
      <c r="B1319" s="71" t="s">
        <v>136</v>
      </c>
      <c r="C1319" s="29">
        <v>-2</v>
      </c>
      <c r="D1319" s="178">
        <v>0.9</v>
      </c>
      <c r="E1319" s="178"/>
      <c r="F1319" s="179">
        <v>2.1</v>
      </c>
      <c r="G1319" s="176"/>
      <c r="H1319" s="176"/>
    </row>
    <row r="1320" spans="1:10">
      <c r="A1320" s="176"/>
      <c r="B1320" s="176"/>
      <c r="C1320" s="177"/>
      <c r="D1320" s="178"/>
      <c r="E1320" s="178"/>
      <c r="F1320" s="179"/>
      <c r="G1320" s="176"/>
      <c r="H1320" s="176"/>
    </row>
    <row r="1321" spans="1:10" ht="13">
      <c r="A1321" s="176"/>
      <c r="B1321" s="70" t="s">
        <v>326</v>
      </c>
      <c r="C1321" s="177"/>
      <c r="D1321" s="178"/>
      <c r="E1321" s="178"/>
      <c r="F1321" s="179"/>
      <c r="G1321" s="176"/>
      <c r="H1321" s="176"/>
    </row>
    <row r="1322" spans="1:10" ht="13">
      <c r="A1322" s="176"/>
      <c r="B1322" s="70" t="s">
        <v>137</v>
      </c>
      <c r="C1322" s="177"/>
      <c r="D1322" s="178"/>
      <c r="E1322" s="178"/>
      <c r="F1322" s="179"/>
      <c r="G1322" s="176"/>
      <c r="H1322" s="176"/>
    </row>
    <row r="1323" spans="1:10">
      <c r="A1323" s="176"/>
      <c r="B1323" s="71" t="s">
        <v>101</v>
      </c>
      <c r="C1323" s="177">
        <v>2</v>
      </c>
      <c r="D1323" s="177">
        <v>-10</v>
      </c>
      <c r="E1323" s="178">
        <v>1.8</v>
      </c>
      <c r="F1323" s="178">
        <v>0.3</v>
      </c>
      <c r="G1323" s="176"/>
      <c r="H1323" s="176"/>
      <c r="J1323" s="186"/>
    </row>
    <row r="1324" spans="1:10">
      <c r="A1324" s="176"/>
      <c r="B1324" s="71" t="s">
        <v>29</v>
      </c>
      <c r="C1324" s="177">
        <v>2</v>
      </c>
      <c r="D1324" s="177">
        <v>-2</v>
      </c>
      <c r="E1324" s="178">
        <v>1.6</v>
      </c>
      <c r="F1324" s="178">
        <v>0.3</v>
      </c>
      <c r="G1324" s="176"/>
      <c r="H1324" s="176"/>
      <c r="J1324" s="186"/>
    </row>
    <row r="1325" spans="1:10">
      <c r="A1325" s="176"/>
      <c r="B1325" s="71" t="s">
        <v>102</v>
      </c>
      <c r="C1325" s="177">
        <v>2</v>
      </c>
      <c r="D1325" s="177">
        <v>-6</v>
      </c>
      <c r="E1325" s="178">
        <v>2.6</v>
      </c>
      <c r="F1325" s="178">
        <v>0.3</v>
      </c>
      <c r="G1325" s="176"/>
      <c r="H1325" s="176"/>
      <c r="J1325" s="186"/>
    </row>
    <row r="1326" spans="1:10">
      <c r="A1326" s="176"/>
      <c r="B1326" s="71" t="s">
        <v>103</v>
      </c>
      <c r="C1326" s="177">
        <v>2</v>
      </c>
      <c r="D1326" s="177">
        <v>-4</v>
      </c>
      <c r="E1326" s="178">
        <v>1.8</v>
      </c>
      <c r="F1326" s="178">
        <v>0.3</v>
      </c>
      <c r="G1326" s="176"/>
      <c r="H1326" s="176"/>
      <c r="J1326" s="186"/>
    </row>
    <row r="1327" spans="1:10">
      <c r="A1327" s="176"/>
      <c r="B1327" s="71" t="s">
        <v>104</v>
      </c>
      <c r="C1327" s="177">
        <v>2</v>
      </c>
      <c r="D1327" s="177">
        <v>-8</v>
      </c>
      <c r="E1327" s="178">
        <v>3.4</v>
      </c>
      <c r="F1327" s="178">
        <v>0.3</v>
      </c>
      <c r="G1327" s="176"/>
      <c r="H1327" s="176"/>
      <c r="J1327" s="186"/>
    </row>
    <row r="1328" spans="1:10">
      <c r="A1328" s="176"/>
      <c r="B1328" s="71" t="s">
        <v>105</v>
      </c>
      <c r="C1328" s="177">
        <v>2</v>
      </c>
      <c r="D1328" s="29" t="s">
        <v>107</v>
      </c>
      <c r="E1328" s="178">
        <v>4.9000000000000004</v>
      </c>
      <c r="F1328" s="178">
        <v>0.3</v>
      </c>
      <c r="G1328" s="176"/>
      <c r="H1328" s="176"/>
      <c r="J1328" s="186"/>
    </row>
    <row r="1329" spans="1:10">
      <c r="A1329" s="176"/>
      <c r="B1329" s="71" t="s">
        <v>106</v>
      </c>
      <c r="C1329" s="177"/>
      <c r="D1329" s="29">
        <v>-7</v>
      </c>
      <c r="E1329" s="178">
        <v>4.6500000000000004</v>
      </c>
      <c r="F1329" s="178">
        <v>0.3</v>
      </c>
      <c r="G1329" s="176"/>
      <c r="H1329" s="176"/>
    </row>
    <row r="1330" spans="1:10">
      <c r="A1330" s="176"/>
      <c r="B1330" s="71" t="s">
        <v>108</v>
      </c>
      <c r="C1330" s="177">
        <v>2</v>
      </c>
      <c r="D1330" s="177">
        <v>-2</v>
      </c>
      <c r="E1330" s="178">
        <v>1.4</v>
      </c>
      <c r="F1330" s="178">
        <v>0.3</v>
      </c>
      <c r="G1330" s="176"/>
      <c r="H1330" s="176"/>
      <c r="J1330" s="186"/>
    </row>
    <row r="1331" spans="1:10">
      <c r="A1331" s="176"/>
      <c r="B1331" s="71" t="s">
        <v>109</v>
      </c>
      <c r="C1331" s="177">
        <v>2</v>
      </c>
      <c r="D1331" s="29" t="s">
        <v>107</v>
      </c>
      <c r="E1331" s="178">
        <v>8.57</v>
      </c>
      <c r="F1331" s="178">
        <v>0.3</v>
      </c>
      <c r="G1331" s="176"/>
      <c r="H1331" s="176"/>
      <c r="J1331" s="186"/>
    </row>
    <row r="1332" spans="1:10">
      <c r="A1332" s="176"/>
      <c r="B1332" s="71" t="s">
        <v>110</v>
      </c>
      <c r="C1332" s="177">
        <v>2</v>
      </c>
      <c r="D1332" s="29" t="s">
        <v>107</v>
      </c>
      <c r="E1332" s="178">
        <v>7.2</v>
      </c>
      <c r="F1332" s="178">
        <v>0.3</v>
      </c>
      <c r="G1332" s="176"/>
      <c r="H1332" s="176"/>
      <c r="J1332" s="186"/>
    </row>
    <row r="1333" spans="1:10">
      <c r="A1333" s="176"/>
      <c r="B1333" s="71" t="s">
        <v>111</v>
      </c>
      <c r="C1333" s="177"/>
      <c r="D1333" s="29" t="s">
        <v>107</v>
      </c>
      <c r="E1333" s="178">
        <v>7.04</v>
      </c>
      <c r="F1333" s="178">
        <v>0.3</v>
      </c>
      <c r="G1333" s="176"/>
      <c r="H1333" s="176"/>
      <c r="J1333" s="186"/>
    </row>
    <row r="1334" spans="1:10">
      <c r="A1334" s="176"/>
      <c r="B1334" s="71" t="s">
        <v>112</v>
      </c>
      <c r="C1334" s="177">
        <v>2</v>
      </c>
      <c r="D1334" s="29" t="s">
        <v>107</v>
      </c>
      <c r="E1334" s="178">
        <v>4.8</v>
      </c>
      <c r="F1334" s="178">
        <v>0.3</v>
      </c>
      <c r="G1334" s="176"/>
      <c r="H1334" s="176"/>
      <c r="J1334" s="186"/>
    </row>
    <row r="1335" spans="1:10">
      <c r="A1335" s="176"/>
      <c r="B1335" s="71" t="s">
        <v>113</v>
      </c>
      <c r="C1335" s="177">
        <v>2</v>
      </c>
      <c r="D1335" s="29" t="s">
        <v>107</v>
      </c>
      <c r="E1335" s="178">
        <v>3.5</v>
      </c>
      <c r="F1335" s="178">
        <v>0.3</v>
      </c>
      <c r="G1335" s="176"/>
      <c r="H1335" s="176"/>
      <c r="J1335" s="186"/>
    </row>
    <row r="1336" spans="1:10">
      <c r="A1336" s="176"/>
      <c r="B1336" s="71" t="s">
        <v>114</v>
      </c>
      <c r="C1336" s="177">
        <v>2</v>
      </c>
      <c r="D1336" s="29">
        <v>-1</v>
      </c>
      <c r="E1336" s="178">
        <v>4.5999999999999996</v>
      </c>
      <c r="F1336" s="178">
        <v>0.3</v>
      </c>
      <c r="G1336" s="176"/>
      <c r="H1336" s="176"/>
      <c r="J1336" s="186"/>
    </row>
    <row r="1337" spans="1:10">
      <c r="A1337" s="176"/>
      <c r="B1337" s="71" t="s">
        <v>115</v>
      </c>
      <c r="C1337" s="177">
        <v>2</v>
      </c>
      <c r="D1337" s="29" t="s">
        <v>107</v>
      </c>
      <c r="E1337" s="178">
        <v>6.66</v>
      </c>
      <c r="F1337" s="178">
        <v>0.3</v>
      </c>
      <c r="G1337" s="176"/>
      <c r="H1337" s="176"/>
      <c r="J1337" s="186"/>
    </row>
    <row r="1338" spans="1:10">
      <c r="A1338" s="176"/>
      <c r="B1338" s="71" t="s">
        <v>116</v>
      </c>
      <c r="C1338" s="177">
        <v>2</v>
      </c>
      <c r="D1338" s="177">
        <v>-1</v>
      </c>
      <c r="E1338" s="178">
        <v>2.2000000000000002</v>
      </c>
      <c r="F1338" s="178">
        <v>0.3</v>
      </c>
      <c r="G1338" s="176"/>
      <c r="H1338" s="176"/>
      <c r="J1338" s="186"/>
    </row>
    <row r="1339" spans="1:10">
      <c r="A1339" s="176"/>
      <c r="B1339" s="71" t="s">
        <v>117</v>
      </c>
      <c r="C1339" s="177">
        <v>2</v>
      </c>
      <c r="D1339" s="177">
        <v>-1</v>
      </c>
      <c r="E1339" s="178">
        <v>3.2</v>
      </c>
      <c r="F1339" s="178">
        <v>0.3</v>
      </c>
      <c r="G1339" s="176"/>
      <c r="H1339" s="176"/>
      <c r="J1339" s="186"/>
    </row>
    <row r="1340" spans="1:10">
      <c r="A1340" s="176"/>
      <c r="B1340" s="71" t="s">
        <v>118</v>
      </c>
      <c r="C1340" s="177">
        <v>2</v>
      </c>
      <c r="D1340" s="29">
        <v>-2</v>
      </c>
      <c r="E1340" s="178">
        <v>2.0499999999999998</v>
      </c>
      <c r="F1340" s="178">
        <v>0.3</v>
      </c>
      <c r="G1340" s="176"/>
      <c r="H1340" s="176"/>
      <c r="J1340" s="186"/>
    </row>
    <row r="1341" spans="1:10">
      <c r="A1341" s="176"/>
      <c r="B1341" s="71" t="s">
        <v>119</v>
      </c>
      <c r="C1341" s="177">
        <v>2</v>
      </c>
      <c r="D1341" s="29" t="s">
        <v>107</v>
      </c>
      <c r="E1341" s="178">
        <v>3.85</v>
      </c>
      <c r="F1341" s="178">
        <v>0.3</v>
      </c>
      <c r="G1341" s="176"/>
      <c r="H1341" s="176"/>
      <c r="J1341" s="186"/>
    </row>
    <row r="1342" spans="1:10">
      <c r="A1342" s="176"/>
      <c r="B1342" s="71" t="s">
        <v>120</v>
      </c>
      <c r="C1342" s="177">
        <v>2</v>
      </c>
      <c r="D1342" s="177">
        <v>-3</v>
      </c>
      <c r="E1342" s="178">
        <v>4.34</v>
      </c>
      <c r="F1342" s="178">
        <v>0.3</v>
      </c>
      <c r="G1342" s="176"/>
      <c r="H1342" s="176"/>
      <c r="J1342" s="186"/>
    </row>
    <row r="1343" spans="1:10">
      <c r="A1343" s="176"/>
      <c r="B1343" s="71" t="s">
        <v>121</v>
      </c>
      <c r="C1343" s="177">
        <v>2</v>
      </c>
      <c r="D1343" s="29">
        <v>-7</v>
      </c>
      <c r="E1343" s="178">
        <v>3.7</v>
      </c>
      <c r="F1343" s="178">
        <v>0.3</v>
      </c>
      <c r="G1343" s="176"/>
      <c r="H1343" s="176"/>
      <c r="J1343" s="186"/>
    </row>
    <row r="1344" spans="1:10">
      <c r="A1344" s="176"/>
      <c r="B1344" s="71" t="s">
        <v>122</v>
      </c>
      <c r="C1344" s="177">
        <v>2</v>
      </c>
      <c r="D1344" s="29" t="s">
        <v>107</v>
      </c>
      <c r="E1344" s="178">
        <v>4.6500000000000004</v>
      </c>
      <c r="F1344" s="178">
        <v>0.3</v>
      </c>
      <c r="G1344" s="176"/>
      <c r="H1344" s="176"/>
      <c r="J1344" s="186"/>
    </row>
    <row r="1345" spans="1:10">
      <c r="A1345" s="176"/>
      <c r="B1345" s="71" t="s">
        <v>123</v>
      </c>
      <c r="C1345" s="177">
        <v>2</v>
      </c>
      <c r="D1345" s="29">
        <v>-13</v>
      </c>
      <c r="E1345" s="178">
        <v>4.6500000000000004</v>
      </c>
      <c r="F1345" s="178">
        <v>0.3</v>
      </c>
      <c r="G1345" s="176"/>
      <c r="H1345" s="176"/>
      <c r="J1345" s="186"/>
    </row>
    <row r="1346" spans="1:10">
      <c r="A1346" s="176"/>
      <c r="B1346" s="71" t="s">
        <v>124</v>
      </c>
      <c r="C1346" s="177">
        <v>2</v>
      </c>
      <c r="D1346" s="29" t="s">
        <v>107</v>
      </c>
      <c r="E1346" s="178">
        <v>2.6</v>
      </c>
      <c r="F1346" s="178">
        <v>0.3</v>
      </c>
      <c r="G1346" s="176"/>
      <c r="H1346" s="176"/>
      <c r="J1346" s="186"/>
    </row>
    <row r="1347" spans="1:10">
      <c r="A1347" s="176"/>
      <c r="B1347" s="71" t="s">
        <v>125</v>
      </c>
      <c r="C1347" s="177">
        <v>2</v>
      </c>
      <c r="D1347" s="177">
        <v>-1</v>
      </c>
      <c r="E1347" s="178">
        <v>1.3</v>
      </c>
      <c r="F1347" s="178">
        <v>0.3</v>
      </c>
      <c r="G1347" s="176"/>
      <c r="H1347" s="176"/>
      <c r="J1347" s="186"/>
    </row>
    <row r="1348" spans="1:10">
      <c r="A1348" s="176"/>
      <c r="B1348" s="71" t="s">
        <v>126</v>
      </c>
      <c r="C1348" s="177">
        <v>2</v>
      </c>
      <c r="D1348" s="29">
        <v>-9</v>
      </c>
      <c r="E1348" s="178">
        <v>4.5</v>
      </c>
      <c r="F1348" s="178">
        <v>0.3</v>
      </c>
      <c r="G1348" s="176"/>
      <c r="H1348" s="176"/>
      <c r="J1348" s="186"/>
    </row>
    <row r="1349" spans="1:10">
      <c r="A1349" s="176"/>
      <c r="B1349" s="71" t="s">
        <v>127</v>
      </c>
      <c r="C1349" s="177">
        <v>2</v>
      </c>
      <c r="D1349" s="177">
        <v>-5</v>
      </c>
      <c r="E1349" s="178">
        <v>4.8</v>
      </c>
      <c r="F1349" s="178">
        <v>0.3</v>
      </c>
      <c r="G1349" s="176"/>
      <c r="H1349" s="176"/>
      <c r="J1349" s="186"/>
    </row>
    <row r="1350" spans="1:10">
      <c r="A1350" s="176"/>
      <c r="B1350" s="71" t="s">
        <v>128</v>
      </c>
      <c r="C1350" s="177">
        <v>2</v>
      </c>
      <c r="D1350" s="29" t="s">
        <v>107</v>
      </c>
      <c r="E1350" s="178">
        <v>1.8</v>
      </c>
      <c r="F1350" s="178">
        <v>0.3</v>
      </c>
      <c r="G1350" s="176"/>
      <c r="H1350" s="176"/>
      <c r="J1350" s="186"/>
    </row>
    <row r="1351" spans="1:10">
      <c r="A1351" s="176"/>
      <c r="B1351" s="71" t="s">
        <v>129</v>
      </c>
      <c r="C1351" s="177">
        <v>2</v>
      </c>
      <c r="D1351" s="29" t="s">
        <v>107</v>
      </c>
      <c r="E1351" s="178">
        <v>3.6</v>
      </c>
      <c r="F1351" s="178">
        <v>0.3</v>
      </c>
      <c r="G1351" s="176"/>
      <c r="H1351" s="176"/>
      <c r="J1351" s="186"/>
    </row>
    <row r="1352" spans="1:10">
      <c r="A1352" s="176"/>
      <c r="B1352" s="71" t="s">
        <v>130</v>
      </c>
      <c r="C1352" s="177">
        <v>2</v>
      </c>
      <c r="D1352" s="29">
        <v>-1</v>
      </c>
      <c r="E1352" s="178">
        <v>2.1</v>
      </c>
      <c r="F1352" s="178">
        <v>0.3</v>
      </c>
      <c r="G1352" s="176"/>
      <c r="H1352" s="176"/>
      <c r="J1352" s="186"/>
    </row>
    <row r="1353" spans="1:10">
      <c r="A1353" s="176"/>
      <c r="B1353" s="71" t="s">
        <v>131</v>
      </c>
      <c r="C1353" s="177">
        <v>2</v>
      </c>
      <c r="D1353" s="29">
        <v>-2</v>
      </c>
      <c r="E1353" s="178">
        <v>2.1</v>
      </c>
      <c r="F1353" s="178">
        <v>0.3</v>
      </c>
      <c r="G1353" s="176"/>
      <c r="H1353" s="176"/>
      <c r="J1353" s="186"/>
    </row>
    <row r="1354" spans="1:10">
      <c r="A1354" s="176"/>
      <c r="B1354" s="71" t="s">
        <v>132</v>
      </c>
      <c r="C1354" s="177">
        <v>2</v>
      </c>
      <c r="D1354" s="29" t="s">
        <v>107</v>
      </c>
      <c r="E1354" s="178">
        <v>1.2</v>
      </c>
      <c r="F1354" s="178">
        <v>0.3</v>
      </c>
      <c r="G1354" s="176"/>
      <c r="H1354" s="176"/>
      <c r="J1354" s="186"/>
    </row>
    <row r="1355" spans="1:10">
      <c r="A1355" s="176"/>
      <c r="B1355" s="71" t="s">
        <v>133</v>
      </c>
      <c r="C1355" s="177">
        <v>2</v>
      </c>
      <c r="D1355" s="29">
        <v>-2</v>
      </c>
      <c r="E1355" s="178">
        <v>1.5</v>
      </c>
      <c r="F1355" s="178">
        <v>0.3</v>
      </c>
      <c r="G1355" s="176"/>
      <c r="H1355" s="176"/>
      <c r="J1355" s="186"/>
    </row>
    <row r="1356" spans="1:10">
      <c r="A1356" s="176"/>
      <c r="B1356" s="71" t="s">
        <v>134</v>
      </c>
      <c r="C1356" s="177">
        <v>2</v>
      </c>
      <c r="D1356" s="29" t="s">
        <v>107</v>
      </c>
      <c r="E1356" s="178">
        <v>1.45</v>
      </c>
      <c r="F1356" s="178">
        <v>0.3</v>
      </c>
      <c r="G1356" s="176"/>
      <c r="H1356" s="176"/>
      <c r="J1356" s="186"/>
    </row>
    <row r="1357" spans="1:10">
      <c r="A1357" s="176"/>
      <c r="B1357" s="71" t="s">
        <v>135</v>
      </c>
      <c r="C1357" s="177">
        <v>2</v>
      </c>
      <c r="D1357" s="29" t="s">
        <v>107</v>
      </c>
      <c r="E1357" s="178">
        <v>1.49</v>
      </c>
      <c r="F1357" s="178">
        <v>0.3</v>
      </c>
      <c r="G1357" s="176"/>
      <c r="H1357" s="176"/>
      <c r="J1357" s="186"/>
    </row>
    <row r="1358" spans="1:10">
      <c r="A1358" s="176"/>
      <c r="B1358" s="71" t="s">
        <v>136</v>
      </c>
      <c r="C1358" s="177">
        <v>2</v>
      </c>
      <c r="D1358" s="29">
        <v>-2</v>
      </c>
      <c r="E1358" s="178">
        <v>1.5</v>
      </c>
      <c r="F1358" s="178">
        <v>0.3</v>
      </c>
      <c r="G1358" s="176"/>
      <c r="H1358" s="176"/>
      <c r="J1358" s="186"/>
    </row>
    <row r="1359" spans="1:10">
      <c r="A1359" s="176"/>
      <c r="B1359" s="176"/>
      <c r="C1359" s="177"/>
      <c r="D1359" s="178"/>
      <c r="E1359" s="178"/>
      <c r="F1359" s="179"/>
      <c r="G1359" s="176"/>
      <c r="H1359" s="176"/>
    </row>
    <row r="1360" spans="1:10" ht="13">
      <c r="A1360" s="176"/>
      <c r="B1360" s="70" t="s">
        <v>138</v>
      </c>
      <c r="C1360" s="177"/>
      <c r="D1360" s="178"/>
      <c r="E1360" s="178"/>
      <c r="F1360" s="179"/>
      <c r="G1360" s="176"/>
      <c r="H1360" s="176"/>
    </row>
    <row r="1361" spans="1:8">
      <c r="A1361" s="176"/>
      <c r="B1361" s="71" t="s">
        <v>139</v>
      </c>
      <c r="C1361" s="177">
        <v>2</v>
      </c>
      <c r="D1361" s="178">
        <v>4.7</v>
      </c>
      <c r="E1361" s="178">
        <v>1.6</v>
      </c>
      <c r="F1361" s="179">
        <v>0.15</v>
      </c>
      <c r="G1361" s="176"/>
      <c r="H1361" s="176"/>
    </row>
    <row r="1362" spans="1:8">
      <c r="A1362" s="176"/>
      <c r="B1362" s="71" t="s">
        <v>140</v>
      </c>
      <c r="C1362" s="177">
        <v>2</v>
      </c>
      <c r="D1362" s="178">
        <v>4.7</v>
      </c>
      <c r="E1362" s="178">
        <v>1.6</v>
      </c>
      <c r="F1362" s="179">
        <v>0.15</v>
      </c>
      <c r="G1362" s="176"/>
      <c r="H1362" s="176"/>
    </row>
    <row r="1363" spans="1:8">
      <c r="A1363" s="176"/>
      <c r="B1363" s="71" t="s">
        <v>141</v>
      </c>
      <c r="C1363" s="177">
        <v>1</v>
      </c>
      <c r="D1363" s="178">
        <v>3.3</v>
      </c>
      <c r="E1363" s="178">
        <v>1.85</v>
      </c>
      <c r="F1363" s="179">
        <v>0.15</v>
      </c>
      <c r="G1363" s="176"/>
      <c r="H1363" s="176"/>
    </row>
    <row r="1364" spans="1:8">
      <c r="A1364" s="176"/>
      <c r="B1364" s="71" t="s">
        <v>142</v>
      </c>
      <c r="C1364" s="177">
        <v>28</v>
      </c>
      <c r="D1364" s="178">
        <v>1.6</v>
      </c>
      <c r="E1364" s="178">
        <v>0.3</v>
      </c>
      <c r="F1364" s="179">
        <v>0.15</v>
      </c>
      <c r="G1364" s="176"/>
      <c r="H1364" s="176"/>
    </row>
    <row r="1365" spans="1:8">
      <c r="A1365" s="176"/>
      <c r="B1365" s="176"/>
      <c r="C1365" s="177"/>
      <c r="D1365" s="178"/>
      <c r="E1365" s="178"/>
      <c r="F1365" s="179"/>
      <c r="G1365" s="176"/>
      <c r="H1365" s="176"/>
    </row>
    <row r="1366" spans="1:8" ht="13">
      <c r="A1366" s="176"/>
      <c r="B1366" s="70" t="s">
        <v>143</v>
      </c>
      <c r="C1366" s="177"/>
      <c r="D1366" s="178"/>
      <c r="E1366" s="178"/>
      <c r="F1366" s="179"/>
      <c r="G1366" s="176"/>
      <c r="H1366" s="176"/>
    </row>
    <row r="1367" spans="1:8">
      <c r="A1367" s="176"/>
      <c r="B1367" s="71" t="s">
        <v>139</v>
      </c>
      <c r="C1367" s="177">
        <v>2</v>
      </c>
      <c r="D1367" s="178">
        <v>4.7</v>
      </c>
      <c r="E1367" s="178">
        <v>1.6</v>
      </c>
      <c r="F1367" s="179">
        <v>0.15</v>
      </c>
      <c r="G1367" s="176"/>
      <c r="H1367" s="176"/>
    </row>
    <row r="1368" spans="1:8">
      <c r="A1368" s="176"/>
      <c r="B1368" s="71" t="s">
        <v>140</v>
      </c>
      <c r="C1368" s="177">
        <v>2</v>
      </c>
      <c r="D1368" s="178">
        <v>4.7</v>
      </c>
      <c r="E1368" s="178">
        <v>0.15</v>
      </c>
      <c r="F1368" s="179">
        <v>0.15</v>
      </c>
      <c r="G1368" s="176"/>
      <c r="H1368" s="176"/>
    </row>
    <row r="1369" spans="1:8">
      <c r="A1369" s="176"/>
      <c r="B1369" s="71" t="s">
        <v>141</v>
      </c>
      <c r="C1369" s="177">
        <v>1</v>
      </c>
      <c r="D1369" s="178">
        <v>3.3</v>
      </c>
      <c r="E1369" s="178">
        <v>1.85</v>
      </c>
      <c r="F1369" s="179">
        <v>0.15</v>
      </c>
      <c r="G1369" s="176"/>
      <c r="H1369" s="176"/>
    </row>
    <row r="1370" spans="1:8">
      <c r="A1370" s="176"/>
      <c r="B1370" s="71" t="s">
        <v>142</v>
      </c>
      <c r="C1370" s="177">
        <v>28</v>
      </c>
      <c r="D1370" s="178">
        <v>1.6</v>
      </c>
      <c r="E1370" s="178">
        <v>0.3</v>
      </c>
      <c r="F1370" s="179">
        <v>0.15</v>
      </c>
      <c r="G1370" s="176"/>
      <c r="H1370" s="176"/>
    </row>
    <row r="1371" spans="1:8">
      <c r="A1371" s="176"/>
      <c r="B1371" s="176"/>
      <c r="C1371" s="177"/>
      <c r="D1371" s="178"/>
      <c r="E1371" s="178"/>
      <c r="F1371" s="179"/>
      <c r="G1371" s="176"/>
      <c r="H1371" s="176"/>
    </row>
    <row r="1372" spans="1:8" ht="13">
      <c r="A1372" s="176"/>
      <c r="B1372" s="70" t="s">
        <v>145</v>
      </c>
      <c r="C1372" s="177"/>
      <c r="D1372" s="178"/>
      <c r="E1372" s="178"/>
      <c r="F1372" s="179"/>
      <c r="G1372" s="176"/>
      <c r="H1372" s="176"/>
    </row>
    <row r="1373" spans="1:8">
      <c r="A1373" s="176"/>
      <c r="B1373" s="71" t="s">
        <v>139</v>
      </c>
      <c r="C1373" s="177">
        <v>2</v>
      </c>
      <c r="D1373" s="178">
        <v>4.7</v>
      </c>
      <c r="E1373" s="178">
        <v>1.6</v>
      </c>
      <c r="F1373" s="179">
        <v>0.15</v>
      </c>
      <c r="G1373" s="176"/>
      <c r="H1373" s="176"/>
    </row>
    <row r="1374" spans="1:8">
      <c r="A1374" s="176"/>
      <c r="B1374" s="71" t="s">
        <v>140</v>
      </c>
      <c r="C1374" s="177">
        <v>2</v>
      </c>
      <c r="D1374" s="178">
        <v>4.7</v>
      </c>
      <c r="E1374" s="178">
        <v>0.15</v>
      </c>
      <c r="F1374" s="179">
        <v>0.15</v>
      </c>
      <c r="G1374" s="176"/>
      <c r="H1374" s="176"/>
    </row>
    <row r="1375" spans="1:8">
      <c r="A1375" s="176"/>
      <c r="B1375" s="71" t="s">
        <v>141</v>
      </c>
      <c r="C1375" s="177">
        <v>1</v>
      </c>
      <c r="D1375" s="178">
        <v>3.3</v>
      </c>
      <c r="E1375" s="178">
        <v>1.85</v>
      </c>
      <c r="F1375" s="179">
        <v>0.15</v>
      </c>
      <c r="G1375" s="176"/>
      <c r="H1375" s="176"/>
    </row>
    <row r="1376" spans="1:8">
      <c r="A1376" s="176"/>
      <c r="B1376" s="71" t="s">
        <v>142</v>
      </c>
      <c r="C1376" s="177">
        <v>28</v>
      </c>
      <c r="D1376" s="178">
        <v>1.6</v>
      </c>
      <c r="E1376" s="178">
        <v>0.15</v>
      </c>
      <c r="F1376" s="179">
        <v>0.15</v>
      </c>
      <c r="G1376" s="176"/>
      <c r="H1376" s="176"/>
    </row>
    <row r="1377" spans="1:11">
      <c r="A1377" s="176"/>
      <c r="B1377" s="71" t="s">
        <v>144</v>
      </c>
      <c r="C1377" s="177">
        <v>28</v>
      </c>
      <c r="D1377" s="178">
        <v>0.3</v>
      </c>
      <c r="E1377" s="178">
        <v>0.3</v>
      </c>
      <c r="F1377" s="179">
        <v>0.15</v>
      </c>
      <c r="G1377" s="176"/>
      <c r="H1377" s="176"/>
    </row>
    <row r="1378" spans="1:11">
      <c r="A1378" s="176"/>
      <c r="B1378" s="176"/>
      <c r="C1378" s="177"/>
      <c r="D1378" s="178"/>
      <c r="E1378" s="178"/>
      <c r="F1378" s="179"/>
      <c r="G1378" s="176"/>
      <c r="H1378" s="176"/>
    </row>
    <row r="1379" spans="1:11">
      <c r="A1379" s="176"/>
      <c r="B1379" s="176"/>
      <c r="C1379" s="177"/>
      <c r="D1379" s="178"/>
      <c r="E1379" s="178"/>
      <c r="F1379" s="179"/>
      <c r="G1379" s="176"/>
      <c r="H1379" s="176"/>
    </row>
    <row r="1380" spans="1:11">
      <c r="A1380" s="176"/>
      <c r="B1380" s="176"/>
      <c r="C1380" s="177"/>
      <c r="D1380" s="178"/>
      <c r="E1380" s="178"/>
      <c r="F1380" s="179"/>
      <c r="G1380" s="176"/>
      <c r="H1380" s="176"/>
    </row>
    <row r="1381" spans="1:11" ht="13">
      <c r="A1381" s="176"/>
      <c r="B1381" s="187" t="s">
        <v>349</v>
      </c>
      <c r="C1381" s="177"/>
      <c r="D1381" s="178"/>
      <c r="E1381" s="178"/>
      <c r="F1381" s="179"/>
      <c r="G1381" s="176"/>
      <c r="H1381" s="176"/>
    </row>
    <row r="1382" spans="1:11">
      <c r="A1382" s="176"/>
      <c r="B1382" s="71" t="s">
        <v>139</v>
      </c>
      <c r="C1382" s="177">
        <v>1</v>
      </c>
      <c r="D1382" s="178">
        <v>3.4</v>
      </c>
      <c r="E1382" s="178">
        <v>2</v>
      </c>
      <c r="F1382" s="179">
        <v>0.15</v>
      </c>
      <c r="G1382" s="176"/>
      <c r="H1382" s="176"/>
    </row>
    <row r="1383" spans="1:11">
      <c r="A1383" s="176"/>
      <c r="B1383" s="71" t="s">
        <v>141</v>
      </c>
      <c r="C1383" s="177">
        <v>1</v>
      </c>
      <c r="D1383" s="178">
        <v>1.7</v>
      </c>
      <c r="E1383" s="178">
        <v>2</v>
      </c>
      <c r="F1383" s="179">
        <v>0.15</v>
      </c>
      <c r="G1383" s="176"/>
      <c r="H1383" s="176"/>
    </row>
    <row r="1384" spans="1:11">
      <c r="A1384" s="176"/>
      <c r="B1384" s="71" t="s">
        <v>139</v>
      </c>
      <c r="C1384" s="177">
        <v>1</v>
      </c>
      <c r="D1384" s="178">
        <v>4.08</v>
      </c>
      <c r="E1384" s="178">
        <v>2</v>
      </c>
      <c r="F1384" s="179">
        <v>0.15</v>
      </c>
      <c r="G1384" s="176"/>
      <c r="H1384" s="176"/>
    </row>
    <row r="1385" spans="1:11">
      <c r="A1385" s="176"/>
      <c r="B1385" s="71" t="s">
        <v>142</v>
      </c>
      <c r="C1385" s="177">
        <v>24</v>
      </c>
      <c r="D1385" s="178">
        <v>2</v>
      </c>
      <c r="E1385" s="178">
        <v>0.3</v>
      </c>
      <c r="F1385" s="179">
        <v>0.15</v>
      </c>
      <c r="G1385" s="176"/>
      <c r="H1385" s="176"/>
    </row>
    <row r="1386" spans="1:11">
      <c r="A1386" s="176"/>
      <c r="B1386" s="176"/>
      <c r="C1386" s="177"/>
      <c r="D1386" s="178"/>
      <c r="E1386" s="178"/>
      <c r="F1386" s="179"/>
      <c r="G1386" s="176"/>
      <c r="H1386" s="176"/>
    </row>
    <row r="1387" spans="1:11">
      <c r="A1387" s="176"/>
      <c r="B1387" s="176"/>
      <c r="C1387" s="177"/>
      <c r="D1387" s="178"/>
      <c r="E1387" s="178"/>
      <c r="F1387" s="179"/>
      <c r="G1387" s="176"/>
      <c r="H1387" s="176"/>
    </row>
    <row r="1388" spans="1:11">
      <c r="A1388" s="176"/>
      <c r="B1388" s="176"/>
      <c r="C1388" s="177"/>
      <c r="D1388" s="178"/>
      <c r="E1388" s="178"/>
      <c r="F1388" s="179"/>
      <c r="G1388" s="176"/>
      <c r="H1388" s="176"/>
    </row>
    <row r="1389" spans="1:11" ht="13">
      <c r="A1389" s="176"/>
      <c r="B1389" s="198" t="s">
        <v>236</v>
      </c>
      <c r="C1389" s="199"/>
      <c r="D1389" s="200"/>
      <c r="E1389" s="200"/>
      <c r="F1389" s="201"/>
      <c r="G1389" s="176"/>
      <c r="H1389" s="176"/>
    </row>
    <row r="1390" spans="1:11">
      <c r="A1390" s="176"/>
      <c r="B1390" s="202" t="s">
        <v>155</v>
      </c>
      <c r="C1390" s="199">
        <v>17</v>
      </c>
      <c r="D1390" s="200">
        <f>2+0.2+0.2</f>
        <v>2.4000000000000004</v>
      </c>
      <c r="E1390" s="200">
        <v>0.65</v>
      </c>
      <c r="F1390" s="201">
        <v>7.4999999999999997E-2</v>
      </c>
      <c r="G1390" s="176"/>
      <c r="H1390" s="176"/>
    </row>
    <row r="1391" spans="1:11">
      <c r="A1391" s="176"/>
      <c r="B1391" s="202" t="s">
        <v>129</v>
      </c>
      <c r="C1391" s="199">
        <v>1</v>
      </c>
      <c r="D1391" s="200">
        <f>3.3+0.2+0.2</f>
        <v>3.7</v>
      </c>
      <c r="E1391" s="200">
        <v>0.65</v>
      </c>
      <c r="F1391" s="201">
        <v>7.4999999999999997E-2</v>
      </c>
      <c r="G1391" s="176"/>
      <c r="H1391" s="176"/>
    </row>
    <row r="1392" spans="1:11">
      <c r="A1392" s="176"/>
      <c r="B1392" s="71" t="s">
        <v>127</v>
      </c>
      <c r="C1392" s="177">
        <v>5</v>
      </c>
      <c r="D1392" s="178">
        <f>4.2+0.2+0.2</f>
        <v>4.6000000000000005</v>
      </c>
      <c r="E1392" s="178">
        <v>0.65</v>
      </c>
      <c r="F1392" s="179">
        <v>7.4999999999999997E-2</v>
      </c>
      <c r="G1392" s="176"/>
      <c r="H1392" s="176"/>
      <c r="K1392">
        <f>14*0.34</f>
        <v>4.7600000000000007</v>
      </c>
    </row>
    <row r="1393" spans="1:8">
      <c r="A1393" s="176"/>
      <c r="B1393" s="71" t="s">
        <v>157</v>
      </c>
      <c r="C1393" s="177">
        <v>2</v>
      </c>
      <c r="D1393" s="178">
        <f>1.45+0.2+0.2</f>
        <v>1.8499999999999999</v>
      </c>
      <c r="E1393" s="178">
        <v>0.65</v>
      </c>
      <c r="F1393" s="179">
        <v>7.4999999999999997E-2</v>
      </c>
      <c r="G1393" s="176"/>
      <c r="H1393" s="176"/>
    </row>
    <row r="1394" spans="1:8">
      <c r="A1394" s="176"/>
      <c r="B1394" s="71" t="s">
        <v>121</v>
      </c>
      <c r="C1394" s="177">
        <v>6</v>
      </c>
      <c r="D1394" s="178">
        <f>3.1+0.2+0.2</f>
        <v>3.5000000000000004</v>
      </c>
      <c r="E1394" s="178">
        <v>0.65</v>
      </c>
      <c r="F1394" s="179">
        <v>7.4999999999999997E-2</v>
      </c>
      <c r="G1394" s="176"/>
      <c r="H1394" s="176"/>
    </row>
    <row r="1395" spans="1:8">
      <c r="A1395" s="176"/>
      <c r="B1395" s="71" t="s">
        <v>131</v>
      </c>
      <c r="C1395" s="177">
        <v>2</v>
      </c>
      <c r="D1395" s="178">
        <f>1.5+0.2+0.2</f>
        <v>1.9</v>
      </c>
      <c r="E1395" s="178">
        <v>0.65</v>
      </c>
      <c r="F1395" s="179">
        <v>7.4999999999999997E-2</v>
      </c>
      <c r="G1395" s="176"/>
      <c r="H1395" s="176"/>
    </row>
    <row r="1396" spans="1:8">
      <c r="A1396" s="176"/>
      <c r="B1396" s="71" t="s">
        <v>125</v>
      </c>
      <c r="C1396" s="177">
        <v>1</v>
      </c>
      <c r="D1396" s="178">
        <f>0.7+0.2+0.2</f>
        <v>1.0999999999999999</v>
      </c>
      <c r="E1396" s="178">
        <v>0.65</v>
      </c>
      <c r="F1396" s="179">
        <v>7.4999999999999997E-2</v>
      </c>
      <c r="G1396" s="176"/>
      <c r="H1396" s="176"/>
    </row>
    <row r="1397" spans="1:8">
      <c r="A1397" s="176"/>
      <c r="B1397" s="176"/>
      <c r="C1397" s="177"/>
      <c r="D1397" s="178"/>
      <c r="E1397" s="178"/>
      <c r="F1397" s="179"/>
      <c r="G1397" s="176"/>
      <c r="H1397" s="176"/>
    </row>
    <row r="1398" spans="1:8" ht="32.25" customHeight="1">
      <c r="A1398" s="30" t="s">
        <v>162</v>
      </c>
      <c r="B1398" s="214" t="s">
        <v>163</v>
      </c>
      <c r="C1398" s="214"/>
      <c r="D1398" s="214"/>
      <c r="E1398" s="214"/>
      <c r="F1398" s="214"/>
      <c r="G1398" s="214"/>
      <c r="H1398" s="215"/>
    </row>
    <row r="1399" spans="1:8" ht="13">
      <c r="A1399" s="176"/>
      <c r="B1399" s="70" t="s">
        <v>326</v>
      </c>
      <c r="C1399" s="177"/>
      <c r="D1399" s="178"/>
      <c r="E1399" s="178"/>
      <c r="F1399" s="179"/>
      <c r="G1399" s="176"/>
      <c r="H1399" s="176"/>
    </row>
    <row r="1400" spans="1:8">
      <c r="A1400" s="176"/>
      <c r="B1400" s="71" t="s">
        <v>237</v>
      </c>
      <c r="C1400" s="177">
        <v>1</v>
      </c>
      <c r="D1400" s="178">
        <v>41.28</v>
      </c>
      <c r="E1400" s="178"/>
      <c r="F1400" s="179">
        <v>4.2</v>
      </c>
      <c r="G1400" s="176"/>
      <c r="H1400" s="176"/>
    </row>
    <row r="1401" spans="1:8">
      <c r="A1401" s="176"/>
      <c r="B1401" s="71" t="s">
        <v>238</v>
      </c>
      <c r="C1401" s="177">
        <v>2</v>
      </c>
      <c r="D1401" s="178">
        <v>9</v>
      </c>
      <c r="E1401" s="178"/>
      <c r="F1401" s="179">
        <v>4.2</v>
      </c>
      <c r="G1401" s="176"/>
      <c r="H1401" s="176"/>
    </row>
    <row r="1402" spans="1:8">
      <c r="A1402" s="176"/>
      <c r="B1402" s="71" t="s">
        <v>239</v>
      </c>
      <c r="C1402" s="177">
        <v>1</v>
      </c>
      <c r="D1402" s="178">
        <v>15.24</v>
      </c>
      <c r="E1402" s="178"/>
      <c r="F1402" s="179">
        <f>4.2-1.8</f>
        <v>2.4000000000000004</v>
      </c>
      <c r="G1402" s="176"/>
      <c r="H1402" s="176"/>
    </row>
    <row r="1403" spans="1:8">
      <c r="A1403" s="176"/>
      <c r="B1403" s="71" t="s">
        <v>240</v>
      </c>
      <c r="C1403" s="177">
        <v>1</v>
      </c>
      <c r="D1403" s="178">
        <v>4.4000000000000004</v>
      </c>
      <c r="E1403" s="178"/>
      <c r="F1403" s="179">
        <v>4.2</v>
      </c>
      <c r="G1403" s="176"/>
      <c r="H1403" s="176"/>
    </row>
    <row r="1404" spans="1:8">
      <c r="A1404" s="176"/>
      <c r="B1404" s="71" t="s">
        <v>241</v>
      </c>
      <c r="C1404" s="177">
        <v>1</v>
      </c>
      <c r="D1404" s="178">
        <v>17.489999999999998</v>
      </c>
      <c r="E1404" s="178"/>
      <c r="F1404" s="179">
        <v>4.2</v>
      </c>
      <c r="G1404" s="176"/>
      <c r="H1404" s="176"/>
    </row>
    <row r="1405" spans="1:8">
      <c r="A1405" s="176"/>
      <c r="B1405" s="71" t="s">
        <v>242</v>
      </c>
      <c r="C1405" s="177">
        <v>4</v>
      </c>
      <c r="D1405" s="178">
        <v>13.85</v>
      </c>
      <c r="E1405" s="178"/>
      <c r="F1405" s="179">
        <v>4.2</v>
      </c>
      <c r="G1405" s="176"/>
      <c r="H1405" s="176"/>
    </row>
    <row r="1406" spans="1:8">
      <c r="A1406" s="176"/>
      <c r="B1406" s="71" t="s">
        <v>316</v>
      </c>
      <c r="C1406" s="177">
        <v>1</v>
      </c>
      <c r="D1406" s="178">
        <v>41.89</v>
      </c>
      <c r="E1406" s="178"/>
      <c r="F1406" s="179">
        <v>4.2</v>
      </c>
      <c r="G1406" s="176"/>
      <c r="H1406" s="176"/>
    </row>
    <row r="1407" spans="1:8">
      <c r="A1407" s="176"/>
      <c r="B1407" s="71" t="s">
        <v>350</v>
      </c>
      <c r="C1407" s="177">
        <v>7</v>
      </c>
      <c r="D1407" s="178">
        <v>15.27</v>
      </c>
      <c r="E1407" s="178"/>
      <c r="F1407" s="179">
        <v>4.2</v>
      </c>
      <c r="G1407" s="176"/>
      <c r="H1407" s="176"/>
    </row>
    <row r="1408" spans="1:8">
      <c r="A1408" s="176"/>
      <c r="B1408" s="71" t="s">
        <v>316</v>
      </c>
      <c r="C1408" s="177">
        <v>1</v>
      </c>
      <c r="D1408" s="178">
        <v>41.39</v>
      </c>
      <c r="E1408" s="178"/>
      <c r="F1408" s="179">
        <v>4.2</v>
      </c>
      <c r="G1408" s="176"/>
      <c r="H1408" s="176"/>
    </row>
    <row r="1409" spans="1:8">
      <c r="A1409" s="176"/>
      <c r="B1409" s="71" t="s">
        <v>238</v>
      </c>
      <c r="C1409" s="177">
        <v>2</v>
      </c>
      <c r="D1409" s="178">
        <v>11.4</v>
      </c>
      <c r="E1409" s="178"/>
      <c r="F1409" s="179">
        <v>4.2</v>
      </c>
      <c r="G1409" s="176"/>
      <c r="H1409" s="176"/>
    </row>
    <row r="1410" spans="1:8">
      <c r="A1410" s="176"/>
      <c r="B1410" s="71" t="s">
        <v>316</v>
      </c>
      <c r="C1410" s="177">
        <v>1</v>
      </c>
      <c r="D1410" s="178">
        <v>52.42</v>
      </c>
      <c r="E1410" s="178"/>
      <c r="F1410" s="179">
        <v>4.2</v>
      </c>
      <c r="G1410" s="176"/>
      <c r="H1410" s="176"/>
    </row>
    <row r="1411" spans="1:8">
      <c r="A1411" s="176"/>
      <c r="B1411" s="71" t="s">
        <v>237</v>
      </c>
      <c r="C1411" s="177">
        <v>1</v>
      </c>
      <c r="D1411" s="178">
        <v>29.05</v>
      </c>
      <c r="E1411" s="178"/>
      <c r="F1411" s="179">
        <v>4.2</v>
      </c>
      <c r="G1411" s="176"/>
      <c r="H1411" s="176"/>
    </row>
    <row r="1412" spans="1:8">
      <c r="A1412" s="176"/>
      <c r="B1412" s="176" t="s">
        <v>247</v>
      </c>
      <c r="C1412" s="177">
        <v>1</v>
      </c>
      <c r="D1412" s="178">
        <f>2.39+2.52</f>
        <v>4.91</v>
      </c>
      <c r="E1412" s="178"/>
      <c r="F1412" s="179">
        <v>4.2</v>
      </c>
      <c r="G1412" s="176"/>
      <c r="H1412" s="176"/>
    </row>
    <row r="1413" spans="1:8">
      <c r="A1413" s="176"/>
      <c r="B1413" s="176" t="s">
        <v>248</v>
      </c>
      <c r="C1413" s="177">
        <v>1</v>
      </c>
      <c r="D1413" s="178">
        <v>8.39</v>
      </c>
      <c r="E1413" s="178"/>
      <c r="F1413" s="179">
        <v>4.2</v>
      </c>
      <c r="G1413" s="176"/>
      <c r="H1413" s="176"/>
    </row>
    <row r="1414" spans="1:8">
      <c r="A1414" s="176"/>
      <c r="B1414" s="176" t="s">
        <v>253</v>
      </c>
      <c r="C1414" s="177">
        <v>1</v>
      </c>
      <c r="D1414" s="178">
        <v>23.2</v>
      </c>
      <c r="E1414" s="178"/>
      <c r="F1414" s="179">
        <f>4.2-1.8</f>
        <v>2.4000000000000004</v>
      </c>
      <c r="G1414" s="176"/>
      <c r="H1414" s="176"/>
    </row>
    <row r="1415" spans="1:8">
      <c r="A1415" s="176"/>
      <c r="B1415" s="176" t="s">
        <v>254</v>
      </c>
      <c r="C1415" s="177">
        <v>1</v>
      </c>
      <c r="D1415" s="178">
        <v>28.6</v>
      </c>
      <c r="E1415" s="178"/>
      <c r="F1415" s="179">
        <v>2.4</v>
      </c>
      <c r="G1415" s="176"/>
      <c r="H1415" s="176"/>
    </row>
    <row r="1416" spans="1:8">
      <c r="A1416" s="176"/>
      <c r="B1416" s="176" t="s">
        <v>255</v>
      </c>
      <c r="C1416" s="177">
        <v>1</v>
      </c>
      <c r="D1416" s="178">
        <v>8.69</v>
      </c>
      <c r="E1416" s="178"/>
      <c r="F1416" s="179">
        <v>2.4</v>
      </c>
      <c r="G1416" s="176"/>
      <c r="H1416" s="176"/>
    </row>
    <row r="1417" spans="1:8">
      <c r="A1417" s="176"/>
      <c r="B1417" s="176" t="s">
        <v>246</v>
      </c>
      <c r="C1417" s="177">
        <v>2</v>
      </c>
      <c r="D1417" s="178">
        <v>10.61</v>
      </c>
      <c r="E1417" s="178"/>
      <c r="F1417" s="179">
        <v>4.2</v>
      </c>
      <c r="G1417" s="176"/>
      <c r="H1417" s="176"/>
    </row>
    <row r="1418" spans="1:8">
      <c r="A1418" s="176"/>
      <c r="B1418" s="176" t="s">
        <v>248</v>
      </c>
      <c r="C1418" s="177">
        <v>1</v>
      </c>
      <c r="D1418" s="178">
        <v>8.39</v>
      </c>
      <c r="E1418" s="178"/>
      <c r="F1418" s="179">
        <v>4.2</v>
      </c>
      <c r="G1418" s="176"/>
      <c r="H1418" s="176"/>
    </row>
    <row r="1419" spans="1:8">
      <c r="A1419" s="176"/>
      <c r="B1419" s="71" t="s">
        <v>351</v>
      </c>
      <c r="C1419" s="177">
        <v>1</v>
      </c>
      <c r="D1419" s="178">
        <v>61.21</v>
      </c>
      <c r="E1419" s="178"/>
      <c r="F1419" s="179">
        <v>4.2</v>
      </c>
      <c r="G1419" s="176"/>
      <c r="H1419" s="176"/>
    </row>
    <row r="1420" spans="1:8">
      <c r="A1420" s="176"/>
      <c r="B1420" s="71" t="s">
        <v>351</v>
      </c>
      <c r="C1420" s="177">
        <v>1</v>
      </c>
      <c r="D1420" s="178">
        <v>59.2</v>
      </c>
      <c r="E1420" s="178"/>
      <c r="F1420" s="179">
        <v>4.2</v>
      </c>
      <c r="G1420" s="176"/>
      <c r="H1420" s="176"/>
    </row>
    <row r="1421" spans="1:8">
      <c r="A1421" s="176"/>
      <c r="B1421" s="71" t="s">
        <v>316</v>
      </c>
      <c r="C1421" s="177">
        <v>1</v>
      </c>
      <c r="D1421" s="178">
        <v>47.2</v>
      </c>
      <c r="E1421" s="178"/>
      <c r="F1421" s="179">
        <v>4.2</v>
      </c>
      <c r="G1421" s="176"/>
      <c r="H1421" s="176"/>
    </row>
    <row r="1422" spans="1:8">
      <c r="A1422" s="176"/>
      <c r="B1422" s="71" t="s">
        <v>352</v>
      </c>
      <c r="C1422" s="177">
        <v>1</v>
      </c>
      <c r="D1422" s="178">
        <v>14.8</v>
      </c>
      <c r="E1422" s="178"/>
      <c r="F1422" s="179">
        <v>4.2</v>
      </c>
      <c r="G1422" s="176"/>
      <c r="H1422" s="176"/>
    </row>
    <row r="1423" spans="1:8">
      <c r="A1423" s="176"/>
      <c r="B1423" s="71" t="s">
        <v>353</v>
      </c>
      <c r="C1423" s="177">
        <v>1</v>
      </c>
      <c r="D1423" s="178">
        <v>12.79</v>
      </c>
      <c r="E1423" s="178"/>
      <c r="F1423" s="179">
        <v>4.2</v>
      </c>
      <c r="G1423" s="176"/>
      <c r="H1423" s="176"/>
    </row>
    <row r="1424" spans="1:8" ht="13">
      <c r="A1424" s="176"/>
      <c r="B1424" s="187" t="s">
        <v>100</v>
      </c>
      <c r="C1424" s="177"/>
      <c r="D1424" s="178"/>
      <c r="E1424" s="178"/>
      <c r="F1424" s="179"/>
      <c r="G1424" s="176"/>
      <c r="H1424" s="176"/>
    </row>
    <row r="1425" spans="1:8">
      <c r="A1425" s="176"/>
      <c r="B1425" s="71" t="s">
        <v>101</v>
      </c>
      <c r="C1425" s="177">
        <v>-10</v>
      </c>
      <c r="D1425" s="178">
        <v>1.2</v>
      </c>
      <c r="E1425" s="178"/>
      <c r="F1425" s="178">
        <v>2.4</v>
      </c>
      <c r="G1425" s="176"/>
      <c r="H1425" s="176"/>
    </row>
    <row r="1426" spans="1:8">
      <c r="A1426" s="176"/>
      <c r="B1426" s="71" t="s">
        <v>29</v>
      </c>
      <c r="C1426" s="177">
        <v>-2</v>
      </c>
      <c r="D1426" s="178">
        <v>1</v>
      </c>
      <c r="E1426" s="178"/>
      <c r="F1426" s="178">
        <v>2.4</v>
      </c>
      <c r="G1426" s="176"/>
      <c r="H1426" s="176"/>
    </row>
    <row r="1427" spans="1:8">
      <c r="A1427" s="176"/>
      <c r="B1427" s="71" t="s">
        <v>102</v>
      </c>
      <c r="C1427" s="177">
        <v>-6</v>
      </c>
      <c r="D1427" s="178">
        <v>2</v>
      </c>
      <c r="E1427" s="178"/>
      <c r="F1427" s="178">
        <v>2.4</v>
      </c>
      <c r="G1427" s="176"/>
      <c r="H1427" s="176"/>
    </row>
    <row r="1428" spans="1:8">
      <c r="A1428" s="176"/>
      <c r="B1428" s="71" t="s">
        <v>103</v>
      </c>
      <c r="C1428" s="177">
        <v>-4</v>
      </c>
      <c r="D1428" s="178">
        <v>1.2</v>
      </c>
      <c r="E1428" s="178"/>
      <c r="F1428" s="178">
        <v>2.4</v>
      </c>
      <c r="G1428" s="176"/>
      <c r="H1428" s="176"/>
    </row>
    <row r="1429" spans="1:8">
      <c r="A1429" s="176"/>
      <c r="B1429" s="71" t="s">
        <v>104</v>
      </c>
      <c r="C1429" s="177">
        <v>-8</v>
      </c>
      <c r="D1429" s="178">
        <v>2.8</v>
      </c>
      <c r="E1429" s="178"/>
      <c r="F1429" s="178">
        <v>3.3</v>
      </c>
      <c r="G1429" s="176"/>
      <c r="H1429" s="176"/>
    </row>
    <row r="1430" spans="1:8">
      <c r="A1430" s="176"/>
      <c r="B1430" s="71" t="s">
        <v>105</v>
      </c>
      <c r="C1430" s="29" t="s">
        <v>107</v>
      </c>
      <c r="D1430" s="178">
        <v>4.3</v>
      </c>
      <c r="E1430" s="178"/>
      <c r="F1430" s="178">
        <v>3.3</v>
      </c>
      <c r="G1430" s="176"/>
      <c r="H1430" s="176"/>
    </row>
    <row r="1431" spans="1:8">
      <c r="A1431" s="176"/>
      <c r="B1431" s="71" t="s">
        <v>106</v>
      </c>
      <c r="C1431" s="29">
        <v>-7</v>
      </c>
      <c r="D1431" s="178">
        <v>4.05</v>
      </c>
      <c r="E1431" s="178"/>
      <c r="F1431" s="178">
        <v>3.3</v>
      </c>
      <c r="G1431" s="176"/>
      <c r="H1431" s="176"/>
    </row>
    <row r="1432" spans="1:8">
      <c r="A1432" s="176"/>
      <c r="B1432" s="71" t="s">
        <v>108</v>
      </c>
      <c r="C1432" s="177">
        <v>-2</v>
      </c>
      <c r="D1432" s="178">
        <v>0.8</v>
      </c>
      <c r="E1432" s="178"/>
      <c r="F1432" s="178">
        <v>2.4</v>
      </c>
      <c r="G1432" s="176"/>
      <c r="H1432" s="176"/>
    </row>
    <row r="1433" spans="1:8">
      <c r="A1433" s="176"/>
      <c r="B1433" s="71" t="s">
        <v>109</v>
      </c>
      <c r="C1433" s="29" t="s">
        <v>107</v>
      </c>
      <c r="D1433" s="178">
        <v>7.97</v>
      </c>
      <c r="E1433" s="178"/>
      <c r="F1433" s="178">
        <v>3.3</v>
      </c>
      <c r="G1433" s="176"/>
      <c r="H1433" s="176"/>
    </row>
    <row r="1434" spans="1:8">
      <c r="A1434" s="176"/>
      <c r="B1434" s="71" t="s">
        <v>110</v>
      </c>
      <c r="C1434" s="29" t="s">
        <v>107</v>
      </c>
      <c r="D1434" s="178">
        <v>6.6</v>
      </c>
      <c r="E1434" s="178"/>
      <c r="F1434" s="178">
        <v>3.3</v>
      </c>
      <c r="G1434" s="176"/>
      <c r="H1434" s="176"/>
    </row>
    <row r="1435" spans="1:8">
      <c r="A1435" s="176"/>
      <c r="B1435" s="71" t="s">
        <v>111</v>
      </c>
      <c r="C1435" s="29" t="s">
        <v>107</v>
      </c>
      <c r="D1435" s="178">
        <v>6.44</v>
      </c>
      <c r="E1435" s="178"/>
      <c r="F1435" s="178">
        <v>3.3</v>
      </c>
      <c r="G1435" s="176"/>
      <c r="H1435" s="176"/>
    </row>
    <row r="1436" spans="1:8">
      <c r="A1436" s="176"/>
      <c r="B1436" s="71" t="s">
        <v>112</v>
      </c>
      <c r="C1436" s="29" t="s">
        <v>107</v>
      </c>
      <c r="D1436" s="178">
        <v>4.2</v>
      </c>
      <c r="E1436" s="178"/>
      <c r="F1436" s="178">
        <v>3.3</v>
      </c>
      <c r="G1436" s="176"/>
      <c r="H1436" s="176"/>
    </row>
    <row r="1437" spans="1:8">
      <c r="A1437" s="176"/>
      <c r="B1437" s="71" t="s">
        <v>113</v>
      </c>
      <c r="C1437" s="29" t="s">
        <v>107</v>
      </c>
      <c r="D1437" s="178">
        <v>2.9</v>
      </c>
      <c r="E1437" s="178"/>
      <c r="F1437" s="178">
        <v>3.3</v>
      </c>
      <c r="G1437" s="176"/>
      <c r="H1437" s="176"/>
    </row>
    <row r="1438" spans="1:8">
      <c r="A1438" s="176"/>
      <c r="B1438" s="71" t="s">
        <v>114</v>
      </c>
      <c r="C1438" s="29">
        <v>-1</v>
      </c>
      <c r="D1438" s="178">
        <v>4</v>
      </c>
      <c r="E1438" s="178"/>
      <c r="F1438" s="178">
        <v>3.3</v>
      </c>
      <c r="G1438" s="176"/>
      <c r="H1438" s="176"/>
    </row>
    <row r="1439" spans="1:8">
      <c r="A1439" s="176"/>
      <c r="B1439" s="71" t="s">
        <v>115</v>
      </c>
      <c r="C1439" s="29" t="s">
        <v>107</v>
      </c>
      <c r="D1439" s="178">
        <v>6.06</v>
      </c>
      <c r="E1439" s="178"/>
      <c r="F1439" s="178">
        <v>3.3</v>
      </c>
      <c r="G1439" s="176"/>
      <c r="H1439" s="176"/>
    </row>
    <row r="1440" spans="1:8">
      <c r="A1440" s="176"/>
      <c r="B1440" s="71" t="s">
        <v>116</v>
      </c>
      <c r="C1440" s="177">
        <v>-1</v>
      </c>
      <c r="D1440" s="178">
        <v>1.6</v>
      </c>
      <c r="E1440" s="178"/>
      <c r="F1440" s="178">
        <v>0.9</v>
      </c>
      <c r="G1440" s="176"/>
      <c r="H1440" s="176"/>
    </row>
    <row r="1441" spans="1:8">
      <c r="A1441" s="176"/>
      <c r="B1441" s="71" t="s">
        <v>117</v>
      </c>
      <c r="C1441" s="177">
        <v>-1</v>
      </c>
      <c r="D1441" s="178">
        <v>2.6</v>
      </c>
      <c r="E1441" s="178"/>
      <c r="F1441" s="178">
        <v>0.9</v>
      </c>
      <c r="G1441" s="176"/>
      <c r="H1441" s="176"/>
    </row>
    <row r="1442" spans="1:8">
      <c r="A1442" s="176"/>
      <c r="B1442" s="71" t="s">
        <v>118</v>
      </c>
      <c r="C1442" s="29">
        <v>-2</v>
      </c>
      <c r="D1442" s="178">
        <v>1.45</v>
      </c>
      <c r="E1442" s="178"/>
      <c r="F1442" s="178">
        <v>0.9</v>
      </c>
      <c r="G1442" s="176"/>
      <c r="H1442" s="176"/>
    </row>
    <row r="1443" spans="1:8">
      <c r="A1443" s="176"/>
      <c r="B1443" s="71" t="s">
        <v>119</v>
      </c>
      <c r="C1443" s="29" t="s">
        <v>107</v>
      </c>
      <c r="D1443" s="178">
        <v>3.25</v>
      </c>
      <c r="E1443" s="178"/>
      <c r="F1443" s="178">
        <v>0.9</v>
      </c>
      <c r="G1443" s="176"/>
      <c r="H1443" s="176"/>
    </row>
    <row r="1444" spans="1:8">
      <c r="A1444" s="176"/>
      <c r="B1444" s="71" t="s">
        <v>120</v>
      </c>
      <c r="C1444" s="177">
        <v>-3</v>
      </c>
      <c r="D1444" s="178">
        <v>3.74</v>
      </c>
      <c r="E1444" s="178"/>
      <c r="F1444" s="178">
        <v>3.3</v>
      </c>
      <c r="G1444" s="176"/>
      <c r="H1444" s="176"/>
    </row>
    <row r="1445" spans="1:8">
      <c r="A1445" s="176"/>
      <c r="B1445" s="71" t="s">
        <v>121</v>
      </c>
      <c r="C1445" s="29">
        <v>-7</v>
      </c>
      <c r="D1445" s="178">
        <v>3.1</v>
      </c>
      <c r="E1445" s="178"/>
      <c r="F1445" s="178">
        <v>1.5</v>
      </c>
      <c r="G1445" s="176"/>
      <c r="H1445" s="176"/>
    </row>
    <row r="1446" spans="1:8">
      <c r="A1446" s="176"/>
      <c r="B1446" s="71" t="s">
        <v>122</v>
      </c>
      <c r="C1446" s="29" t="s">
        <v>107</v>
      </c>
      <c r="D1446" s="178">
        <v>4.05</v>
      </c>
      <c r="E1446" s="178"/>
      <c r="F1446" s="178">
        <v>3.3</v>
      </c>
      <c r="G1446" s="176"/>
      <c r="H1446" s="176"/>
    </row>
    <row r="1447" spans="1:8">
      <c r="A1447" s="176"/>
      <c r="B1447" s="71" t="s">
        <v>123</v>
      </c>
      <c r="C1447" s="29">
        <v>-13</v>
      </c>
      <c r="D1447" s="178">
        <v>4.05</v>
      </c>
      <c r="E1447" s="178"/>
      <c r="F1447" s="178">
        <v>2.4</v>
      </c>
      <c r="G1447" s="176"/>
      <c r="H1447" s="176"/>
    </row>
    <row r="1448" spans="1:8">
      <c r="A1448" s="176"/>
      <c r="B1448" s="71" t="s">
        <v>124</v>
      </c>
      <c r="C1448" s="29" t="s">
        <v>107</v>
      </c>
      <c r="D1448" s="178">
        <v>2</v>
      </c>
      <c r="E1448" s="178"/>
      <c r="F1448" s="178">
        <v>3</v>
      </c>
      <c r="G1448" s="176"/>
      <c r="H1448" s="176"/>
    </row>
    <row r="1449" spans="1:8">
      <c r="A1449" s="176"/>
      <c r="B1449" s="71" t="s">
        <v>125</v>
      </c>
      <c r="C1449" s="177">
        <v>-1</v>
      </c>
      <c r="D1449" s="178">
        <v>0.7</v>
      </c>
      <c r="E1449" s="178"/>
      <c r="F1449" s="178">
        <v>3</v>
      </c>
      <c r="G1449" s="176"/>
      <c r="H1449" s="176"/>
    </row>
    <row r="1450" spans="1:8">
      <c r="A1450" s="176"/>
      <c r="B1450" s="71" t="s">
        <v>126</v>
      </c>
      <c r="C1450" s="29">
        <v>-9</v>
      </c>
      <c r="D1450" s="178">
        <v>3.9</v>
      </c>
      <c r="E1450" s="178"/>
      <c r="F1450" s="178">
        <v>3.3</v>
      </c>
      <c r="G1450" s="176"/>
      <c r="H1450" s="176"/>
    </row>
    <row r="1451" spans="1:8">
      <c r="A1451" s="176"/>
      <c r="B1451" s="71" t="s">
        <v>127</v>
      </c>
      <c r="C1451" s="177">
        <v>-5</v>
      </c>
      <c r="D1451" s="178">
        <v>4.2</v>
      </c>
      <c r="E1451" s="178"/>
      <c r="F1451" s="178">
        <v>2.7</v>
      </c>
      <c r="G1451" s="176"/>
      <c r="H1451" s="176"/>
    </row>
    <row r="1452" spans="1:8">
      <c r="A1452" s="176"/>
      <c r="B1452" s="71" t="s">
        <v>128</v>
      </c>
      <c r="C1452" s="29" t="s">
        <v>107</v>
      </c>
      <c r="D1452" s="178">
        <v>1.2</v>
      </c>
      <c r="E1452" s="178"/>
      <c r="F1452" s="178">
        <v>3.3</v>
      </c>
      <c r="G1452" s="176"/>
      <c r="H1452" s="176"/>
    </row>
    <row r="1453" spans="1:8">
      <c r="A1453" s="176"/>
      <c r="B1453" s="71" t="s">
        <v>129</v>
      </c>
      <c r="C1453" s="29" t="s">
        <v>107</v>
      </c>
      <c r="D1453" s="178">
        <v>3</v>
      </c>
      <c r="E1453" s="178"/>
      <c r="F1453" s="178">
        <v>3.3</v>
      </c>
      <c r="G1453" s="176"/>
      <c r="H1453" s="176"/>
    </row>
    <row r="1454" spans="1:8">
      <c r="A1454" s="176"/>
      <c r="B1454" s="71" t="s">
        <v>130</v>
      </c>
      <c r="C1454" s="29">
        <v>-1</v>
      </c>
      <c r="D1454" s="178">
        <v>1.5</v>
      </c>
      <c r="E1454" s="178"/>
      <c r="F1454" s="178">
        <v>3</v>
      </c>
      <c r="G1454" s="176"/>
      <c r="H1454" s="176"/>
    </row>
    <row r="1455" spans="1:8">
      <c r="A1455" s="176"/>
      <c r="B1455" s="71" t="s">
        <v>131</v>
      </c>
      <c r="C1455" s="29">
        <v>-2</v>
      </c>
      <c r="D1455" s="178">
        <v>1.5</v>
      </c>
      <c r="E1455" s="178"/>
      <c r="F1455" s="178">
        <v>1.5</v>
      </c>
      <c r="G1455" s="176"/>
      <c r="H1455" s="176"/>
    </row>
    <row r="1456" spans="1:8">
      <c r="A1456" s="176"/>
      <c r="B1456" s="71" t="s">
        <v>132</v>
      </c>
      <c r="C1456" s="29" t="s">
        <v>107</v>
      </c>
      <c r="D1456" s="178">
        <v>0.6</v>
      </c>
      <c r="E1456" s="178"/>
      <c r="F1456" s="178">
        <v>1.8</v>
      </c>
      <c r="G1456" s="176"/>
      <c r="H1456" s="176"/>
    </row>
    <row r="1457" spans="1:8">
      <c r="A1457" s="176"/>
      <c r="B1457" s="71" t="s">
        <v>133</v>
      </c>
      <c r="C1457" s="29">
        <v>-2</v>
      </c>
      <c r="D1457" s="178">
        <v>0.9</v>
      </c>
      <c r="E1457" s="178"/>
      <c r="F1457" s="178">
        <v>1.5</v>
      </c>
      <c r="G1457" s="176"/>
      <c r="H1457" s="176"/>
    </row>
    <row r="1458" spans="1:8">
      <c r="A1458" s="176"/>
      <c r="B1458" s="71" t="s">
        <v>134</v>
      </c>
      <c r="C1458" s="29" t="s">
        <v>107</v>
      </c>
      <c r="D1458" s="178">
        <v>0.85</v>
      </c>
      <c r="E1458" s="178"/>
      <c r="F1458" s="178">
        <v>1.8</v>
      </c>
      <c r="G1458" s="176"/>
      <c r="H1458" s="176"/>
    </row>
    <row r="1459" spans="1:8">
      <c r="A1459" s="176"/>
      <c r="B1459" s="71" t="s">
        <v>135</v>
      </c>
      <c r="C1459" s="29" t="s">
        <v>107</v>
      </c>
      <c r="D1459" s="178">
        <v>0.89</v>
      </c>
      <c r="E1459" s="178"/>
      <c r="F1459" s="178">
        <v>1.8</v>
      </c>
      <c r="G1459" s="176"/>
      <c r="H1459" s="176"/>
    </row>
    <row r="1460" spans="1:8">
      <c r="A1460" s="176"/>
      <c r="B1460" s="71" t="s">
        <v>136</v>
      </c>
      <c r="C1460" s="29">
        <v>-2</v>
      </c>
      <c r="D1460" s="178">
        <v>0.9</v>
      </c>
      <c r="E1460" s="178"/>
      <c r="F1460" s="179">
        <v>2.1</v>
      </c>
      <c r="G1460" s="176"/>
      <c r="H1460" s="176"/>
    </row>
    <row r="1461" spans="1:8">
      <c r="A1461" s="176"/>
      <c r="B1461" s="176" t="s">
        <v>256</v>
      </c>
      <c r="C1461" s="177">
        <v>1</v>
      </c>
      <c r="D1461" s="178">
        <v>23.6</v>
      </c>
      <c r="E1461" s="178"/>
      <c r="F1461" s="179">
        <v>4.2</v>
      </c>
      <c r="G1461" s="176"/>
      <c r="H1461" s="176"/>
    </row>
    <row r="1462" spans="1:8">
      <c r="A1462" s="176"/>
      <c r="B1462" s="71" t="s">
        <v>257</v>
      </c>
      <c r="C1462" s="177">
        <v>1</v>
      </c>
      <c r="D1462" s="178">
        <v>8.7200000000000006</v>
      </c>
      <c r="E1462" s="178"/>
      <c r="F1462" s="179">
        <v>4.2</v>
      </c>
      <c r="G1462" s="176"/>
      <c r="H1462" s="176"/>
    </row>
    <row r="1463" spans="1:8">
      <c r="A1463" s="176"/>
      <c r="B1463" s="176" t="s">
        <v>258</v>
      </c>
      <c r="C1463" s="177">
        <v>1</v>
      </c>
      <c r="D1463" s="178">
        <v>16.8</v>
      </c>
      <c r="E1463" s="178"/>
      <c r="F1463" s="179">
        <v>4.2</v>
      </c>
      <c r="G1463" s="176"/>
      <c r="H1463" s="176"/>
    </row>
    <row r="1464" spans="1:8">
      <c r="A1464" s="176"/>
      <c r="B1464" s="176" t="s">
        <v>259</v>
      </c>
      <c r="C1464" s="177">
        <v>1</v>
      </c>
      <c r="D1464" s="178">
        <v>10.54</v>
      </c>
      <c r="E1464" s="178"/>
      <c r="F1464" s="179">
        <v>4.2</v>
      </c>
      <c r="G1464" s="176"/>
      <c r="H1464" s="176"/>
    </row>
    <row r="1465" spans="1:8">
      <c r="A1465" s="176"/>
      <c r="B1465" s="71" t="s">
        <v>36</v>
      </c>
      <c r="C1465" s="177">
        <v>1</v>
      </c>
      <c r="D1465" s="178">
        <v>4.8</v>
      </c>
      <c r="E1465" s="178"/>
      <c r="F1465" s="179">
        <v>4.2</v>
      </c>
      <c r="G1465" s="176"/>
      <c r="H1465" s="176"/>
    </row>
    <row r="1466" spans="1:8">
      <c r="A1466" s="176"/>
      <c r="B1466" s="71" t="s">
        <v>354</v>
      </c>
      <c r="C1466" s="177">
        <v>1</v>
      </c>
      <c r="D1466" s="178">
        <v>17.8</v>
      </c>
      <c r="E1466" s="178"/>
      <c r="F1466" s="179">
        <v>4.2</v>
      </c>
      <c r="G1466" s="176"/>
      <c r="H1466" s="176"/>
    </row>
    <row r="1467" spans="1:8">
      <c r="A1467" s="176"/>
      <c r="B1467" s="71" t="s">
        <v>355</v>
      </c>
      <c r="C1467" s="177">
        <v>1</v>
      </c>
      <c r="D1467" s="178">
        <v>28.8</v>
      </c>
      <c r="E1467" s="178"/>
      <c r="F1467" s="179">
        <v>4.2</v>
      </c>
      <c r="G1467" s="176"/>
      <c r="H1467" s="176"/>
    </row>
    <row r="1468" spans="1:8">
      <c r="A1468" s="176"/>
      <c r="B1468" s="71" t="s">
        <v>356</v>
      </c>
      <c r="C1468" s="177">
        <v>1</v>
      </c>
      <c r="D1468" s="178">
        <v>11.8</v>
      </c>
      <c r="E1468" s="178"/>
      <c r="F1468" s="179">
        <v>4.2</v>
      </c>
      <c r="G1468" s="176"/>
      <c r="H1468" s="176"/>
    </row>
    <row r="1469" spans="1:8">
      <c r="A1469" s="176"/>
      <c r="B1469" s="71" t="s">
        <v>357</v>
      </c>
      <c r="C1469" s="177">
        <v>1</v>
      </c>
      <c r="D1469" s="178">
        <v>35.54</v>
      </c>
      <c r="E1469" s="178"/>
      <c r="F1469" s="179">
        <v>4.2</v>
      </c>
      <c r="G1469" s="176"/>
      <c r="H1469" s="176"/>
    </row>
    <row r="1470" spans="1:8">
      <c r="A1470" s="176"/>
      <c r="B1470" s="71" t="s">
        <v>358</v>
      </c>
      <c r="C1470" s="177">
        <v>2</v>
      </c>
      <c r="D1470" s="178">
        <v>8.4</v>
      </c>
      <c r="E1470" s="178"/>
      <c r="F1470" s="179">
        <v>4.2</v>
      </c>
      <c r="G1470" s="176"/>
      <c r="H1470" s="176"/>
    </row>
    <row r="1471" spans="1:8">
      <c r="A1471" s="176"/>
      <c r="B1471" s="71" t="s">
        <v>359</v>
      </c>
      <c r="C1471" s="177">
        <v>1</v>
      </c>
      <c r="D1471" s="178">
        <v>43.87</v>
      </c>
      <c r="E1471" s="178"/>
      <c r="F1471" s="179">
        <v>4.2</v>
      </c>
      <c r="G1471" s="176"/>
      <c r="H1471" s="176"/>
    </row>
    <row r="1472" spans="1:8">
      <c r="A1472" s="176"/>
      <c r="B1472" s="71" t="s">
        <v>360</v>
      </c>
      <c r="C1472" s="177">
        <v>1</v>
      </c>
      <c r="D1472" s="178">
        <v>24.82</v>
      </c>
      <c r="E1472" s="178"/>
      <c r="F1472" s="179">
        <v>4.2</v>
      </c>
      <c r="G1472" s="176"/>
      <c r="H1472" s="176"/>
    </row>
    <row r="1473" spans="1:8">
      <c r="A1473" s="176"/>
      <c r="B1473" s="71" t="s">
        <v>238</v>
      </c>
      <c r="C1473" s="177">
        <v>2</v>
      </c>
      <c r="D1473" s="178">
        <v>9.9</v>
      </c>
      <c r="E1473" s="178"/>
      <c r="F1473" s="179">
        <v>4.2</v>
      </c>
      <c r="G1473" s="176"/>
      <c r="H1473" s="176"/>
    </row>
    <row r="1474" spans="1:8">
      <c r="A1474" s="176"/>
      <c r="B1474" s="71" t="s">
        <v>361</v>
      </c>
      <c r="C1474" s="177">
        <v>2</v>
      </c>
      <c r="D1474" s="178">
        <v>8.1999999999999993</v>
      </c>
      <c r="E1474" s="178"/>
      <c r="F1474" s="179">
        <v>4.2</v>
      </c>
      <c r="G1474" s="176"/>
      <c r="H1474" s="176"/>
    </row>
    <row r="1475" spans="1:8">
      <c r="A1475" s="176"/>
      <c r="B1475" s="71" t="s">
        <v>362</v>
      </c>
      <c r="C1475" s="177">
        <v>2</v>
      </c>
      <c r="D1475" s="178">
        <v>4.99</v>
      </c>
      <c r="E1475" s="178"/>
      <c r="F1475" s="179">
        <v>4.2</v>
      </c>
      <c r="G1475" s="176"/>
      <c r="H1475" s="176"/>
    </row>
    <row r="1476" spans="1:8">
      <c r="A1476" s="176"/>
      <c r="B1476" s="71"/>
      <c r="C1476" s="177"/>
      <c r="D1476" s="178"/>
      <c r="E1476" s="178"/>
      <c r="F1476" s="179"/>
      <c r="G1476" s="176"/>
      <c r="H1476" s="176"/>
    </row>
    <row r="1477" spans="1:8" ht="13">
      <c r="A1477" s="176"/>
      <c r="B1477" s="70" t="s">
        <v>326</v>
      </c>
      <c r="C1477" s="177"/>
      <c r="D1477" s="178"/>
      <c r="E1477" s="178"/>
      <c r="F1477" s="179"/>
      <c r="G1477" s="176"/>
      <c r="H1477" s="176"/>
    </row>
    <row r="1478" spans="1:8" ht="13">
      <c r="A1478" s="176"/>
      <c r="B1478" s="187" t="s">
        <v>100</v>
      </c>
      <c r="C1478" s="177"/>
      <c r="D1478" s="178"/>
      <c r="E1478" s="178"/>
      <c r="F1478" s="179"/>
      <c r="G1478" s="176"/>
      <c r="H1478" s="176"/>
    </row>
    <row r="1479" spans="1:8">
      <c r="A1479" s="176"/>
      <c r="B1479" s="71" t="s">
        <v>101</v>
      </c>
      <c r="C1479" s="177">
        <v>-10</v>
      </c>
      <c r="D1479" s="178">
        <v>1.2</v>
      </c>
      <c r="E1479" s="178"/>
      <c r="F1479" s="178">
        <v>2.4</v>
      </c>
      <c r="G1479" s="176"/>
      <c r="H1479" s="176"/>
    </row>
    <row r="1480" spans="1:8">
      <c r="A1480" s="176"/>
      <c r="B1480" s="71" t="s">
        <v>29</v>
      </c>
      <c r="C1480" s="177">
        <v>-2</v>
      </c>
      <c r="D1480" s="178">
        <v>1</v>
      </c>
      <c r="E1480" s="178"/>
      <c r="F1480" s="178">
        <v>2.4</v>
      </c>
      <c r="G1480" s="176"/>
      <c r="H1480" s="176"/>
    </row>
    <row r="1481" spans="1:8">
      <c r="A1481" s="176"/>
      <c r="B1481" s="71" t="s">
        <v>102</v>
      </c>
      <c r="C1481" s="177">
        <v>-6</v>
      </c>
      <c r="D1481" s="178">
        <v>2</v>
      </c>
      <c r="E1481" s="178"/>
      <c r="F1481" s="178">
        <v>2.4</v>
      </c>
      <c r="G1481" s="176"/>
      <c r="H1481" s="176"/>
    </row>
    <row r="1482" spans="1:8">
      <c r="A1482" s="176"/>
      <c r="B1482" s="71" t="s">
        <v>103</v>
      </c>
      <c r="C1482" s="177">
        <v>-4</v>
      </c>
      <c r="D1482" s="178">
        <v>1.2</v>
      </c>
      <c r="E1482" s="178"/>
      <c r="F1482" s="178">
        <v>2.4</v>
      </c>
      <c r="G1482" s="176"/>
      <c r="H1482" s="176"/>
    </row>
    <row r="1483" spans="1:8">
      <c r="A1483" s="176"/>
      <c r="B1483" s="71" t="s">
        <v>104</v>
      </c>
      <c r="C1483" s="177">
        <v>-8</v>
      </c>
      <c r="D1483" s="178">
        <v>2.8</v>
      </c>
      <c r="E1483" s="178"/>
      <c r="F1483" s="178">
        <v>3.3</v>
      </c>
      <c r="G1483" s="176"/>
      <c r="H1483" s="176"/>
    </row>
    <row r="1484" spans="1:8">
      <c r="A1484" s="176"/>
      <c r="B1484" s="71" t="s">
        <v>105</v>
      </c>
      <c r="C1484" s="29" t="s">
        <v>107</v>
      </c>
      <c r="D1484" s="178">
        <v>4.3</v>
      </c>
      <c r="E1484" s="178"/>
      <c r="F1484" s="178">
        <v>3.3</v>
      </c>
      <c r="G1484" s="176"/>
      <c r="H1484" s="176"/>
    </row>
    <row r="1485" spans="1:8">
      <c r="A1485" s="176"/>
      <c r="B1485" s="71" t="s">
        <v>106</v>
      </c>
      <c r="C1485" s="29">
        <v>-7</v>
      </c>
      <c r="D1485" s="178">
        <v>4.05</v>
      </c>
      <c r="E1485" s="178"/>
      <c r="F1485" s="178">
        <v>3.3</v>
      </c>
      <c r="G1485" s="176"/>
      <c r="H1485" s="176"/>
    </row>
    <row r="1486" spans="1:8">
      <c r="A1486" s="176"/>
      <c r="B1486" s="71" t="s">
        <v>108</v>
      </c>
      <c r="C1486" s="177">
        <v>-2</v>
      </c>
      <c r="D1486" s="178">
        <v>0.8</v>
      </c>
      <c r="E1486" s="178"/>
      <c r="F1486" s="178">
        <v>2.4</v>
      </c>
      <c r="G1486" s="176"/>
      <c r="H1486" s="176"/>
    </row>
    <row r="1487" spans="1:8">
      <c r="A1487" s="176"/>
      <c r="B1487" s="71" t="s">
        <v>109</v>
      </c>
      <c r="C1487" s="29" t="s">
        <v>107</v>
      </c>
      <c r="D1487" s="178">
        <v>7.97</v>
      </c>
      <c r="E1487" s="178"/>
      <c r="F1487" s="178">
        <v>3.3</v>
      </c>
      <c r="G1487" s="176"/>
      <c r="H1487" s="176"/>
    </row>
    <row r="1488" spans="1:8">
      <c r="A1488" s="176"/>
      <c r="B1488" s="71" t="s">
        <v>110</v>
      </c>
      <c r="C1488" s="29" t="s">
        <v>107</v>
      </c>
      <c r="D1488" s="178">
        <v>6.6</v>
      </c>
      <c r="E1488" s="178"/>
      <c r="F1488" s="178">
        <v>3.3</v>
      </c>
      <c r="G1488" s="176"/>
      <c r="H1488" s="176"/>
    </row>
    <row r="1489" spans="1:8">
      <c r="A1489" s="176"/>
      <c r="B1489" s="71" t="s">
        <v>111</v>
      </c>
      <c r="C1489" s="29" t="s">
        <v>107</v>
      </c>
      <c r="D1489" s="178">
        <v>6.44</v>
      </c>
      <c r="E1489" s="178"/>
      <c r="F1489" s="178">
        <v>3.3</v>
      </c>
      <c r="G1489" s="176"/>
      <c r="H1489" s="176"/>
    </row>
    <row r="1490" spans="1:8">
      <c r="A1490" s="176"/>
      <c r="B1490" s="71" t="s">
        <v>112</v>
      </c>
      <c r="C1490" s="29" t="s">
        <v>107</v>
      </c>
      <c r="D1490" s="178">
        <v>4.2</v>
      </c>
      <c r="E1490" s="178"/>
      <c r="F1490" s="178">
        <v>3.3</v>
      </c>
      <c r="G1490" s="176"/>
      <c r="H1490" s="176"/>
    </row>
    <row r="1491" spans="1:8">
      <c r="A1491" s="176"/>
      <c r="B1491" s="71" t="s">
        <v>113</v>
      </c>
      <c r="C1491" s="29" t="s">
        <v>107</v>
      </c>
      <c r="D1491" s="178">
        <v>2.9</v>
      </c>
      <c r="E1491" s="178"/>
      <c r="F1491" s="178">
        <v>3.3</v>
      </c>
      <c r="G1491" s="176"/>
      <c r="H1491" s="176"/>
    </row>
    <row r="1492" spans="1:8">
      <c r="A1492" s="176"/>
      <c r="B1492" s="71" t="s">
        <v>114</v>
      </c>
      <c r="C1492" s="29">
        <v>-1</v>
      </c>
      <c r="D1492" s="178">
        <v>4</v>
      </c>
      <c r="E1492" s="178"/>
      <c r="F1492" s="178">
        <v>3.3</v>
      </c>
      <c r="G1492" s="176"/>
      <c r="H1492" s="176"/>
    </row>
    <row r="1493" spans="1:8">
      <c r="A1493" s="176"/>
      <c r="B1493" s="71" t="s">
        <v>115</v>
      </c>
      <c r="C1493" s="29" t="s">
        <v>107</v>
      </c>
      <c r="D1493" s="178">
        <v>6.06</v>
      </c>
      <c r="E1493" s="178"/>
      <c r="F1493" s="178">
        <v>3.3</v>
      </c>
      <c r="G1493" s="176"/>
      <c r="H1493" s="176"/>
    </row>
    <row r="1494" spans="1:8">
      <c r="A1494" s="176"/>
      <c r="B1494" s="71" t="s">
        <v>197</v>
      </c>
      <c r="C1494" s="177">
        <v>-2</v>
      </c>
      <c r="D1494" s="178">
        <v>0.9</v>
      </c>
      <c r="E1494" s="178"/>
      <c r="F1494" s="179">
        <v>2.4</v>
      </c>
      <c r="G1494" s="176"/>
      <c r="H1494" s="176"/>
    </row>
    <row r="1495" spans="1:8">
      <c r="A1495" s="176"/>
      <c r="B1495" s="176"/>
      <c r="C1495" s="177"/>
      <c r="D1495" s="178"/>
      <c r="E1495" s="178"/>
      <c r="F1495" s="179"/>
      <c r="G1495" s="176"/>
      <c r="H1495" s="176"/>
    </row>
    <row r="1496" spans="1:8">
      <c r="A1496" s="176"/>
      <c r="B1496" s="176"/>
      <c r="C1496" s="177"/>
      <c r="D1496" s="178"/>
      <c r="E1496" s="178"/>
      <c r="F1496" s="179"/>
      <c r="G1496" s="176"/>
      <c r="H1496" s="176"/>
    </row>
    <row r="1497" spans="1:8">
      <c r="A1497" s="176"/>
      <c r="B1497" s="176"/>
      <c r="C1497" s="177"/>
      <c r="D1497" s="178"/>
      <c r="E1497" s="178"/>
      <c r="F1497" s="179"/>
      <c r="G1497" s="176"/>
      <c r="H1497" s="176"/>
    </row>
    <row r="1498" spans="1:8">
      <c r="A1498" s="176"/>
      <c r="B1498" s="176"/>
      <c r="C1498" s="177"/>
      <c r="D1498" s="178"/>
      <c r="E1498" s="178"/>
      <c r="F1498" s="179"/>
      <c r="G1498" s="176"/>
      <c r="H1498" s="176"/>
    </row>
    <row r="1499" spans="1:8">
      <c r="A1499" s="176"/>
      <c r="B1499" s="176"/>
      <c r="C1499" s="177"/>
      <c r="D1499" s="178"/>
      <c r="E1499" s="178"/>
      <c r="F1499" s="179"/>
      <c r="G1499" s="176"/>
      <c r="H1499" s="176"/>
    </row>
    <row r="1500" spans="1:8">
      <c r="A1500" s="176"/>
      <c r="B1500" s="176"/>
      <c r="C1500" s="177"/>
      <c r="D1500" s="178"/>
      <c r="E1500" s="178"/>
      <c r="F1500" s="179"/>
      <c r="G1500" s="176"/>
      <c r="H1500" s="176"/>
    </row>
    <row r="1501" spans="1:8">
      <c r="A1501" s="176"/>
      <c r="B1501" s="176"/>
      <c r="C1501" s="177"/>
      <c r="D1501" s="178"/>
      <c r="E1501" s="178"/>
      <c r="F1501" s="179"/>
      <c r="G1501" s="176"/>
      <c r="H1501" s="176"/>
    </row>
    <row r="1502" spans="1:8">
      <c r="A1502" s="176"/>
      <c r="B1502" s="176"/>
      <c r="C1502" s="177"/>
      <c r="D1502" s="178"/>
      <c r="E1502" s="178"/>
      <c r="F1502" s="179"/>
      <c r="G1502" s="176"/>
      <c r="H1502" s="176"/>
    </row>
    <row r="1503" spans="1:8">
      <c r="A1503" s="176"/>
      <c r="B1503" s="176"/>
      <c r="C1503" s="177"/>
      <c r="D1503" s="178"/>
      <c r="E1503" s="178"/>
      <c r="F1503" s="179"/>
      <c r="G1503" s="176"/>
      <c r="H1503" s="176"/>
    </row>
    <row r="1504" spans="1:8">
      <c r="A1504" s="176"/>
      <c r="B1504" s="176"/>
      <c r="C1504" s="177"/>
      <c r="D1504" s="178"/>
      <c r="E1504" s="178"/>
      <c r="F1504" s="179"/>
      <c r="G1504" s="176"/>
      <c r="H1504" s="176"/>
    </row>
    <row r="1505" spans="1:8">
      <c r="A1505" s="176"/>
      <c r="B1505" s="176"/>
      <c r="C1505" s="177"/>
      <c r="D1505" s="178"/>
      <c r="E1505" s="178"/>
      <c r="F1505" s="179"/>
      <c r="G1505" s="176"/>
      <c r="H1505" s="176"/>
    </row>
    <row r="1506" spans="1:8">
      <c r="A1506" s="176"/>
      <c r="B1506" s="176"/>
      <c r="C1506" s="177"/>
      <c r="D1506" s="178"/>
      <c r="E1506" s="178"/>
      <c r="F1506" s="179"/>
      <c r="G1506" s="176"/>
      <c r="H1506" s="176"/>
    </row>
    <row r="1507" spans="1:8">
      <c r="A1507" s="176"/>
      <c r="B1507" s="176"/>
      <c r="C1507" s="177"/>
      <c r="D1507" s="178"/>
      <c r="E1507" s="178"/>
      <c r="F1507" s="179"/>
      <c r="G1507" s="176"/>
      <c r="H1507" s="176"/>
    </row>
    <row r="1508" spans="1:8">
      <c r="A1508" s="176"/>
      <c r="B1508" s="176"/>
      <c r="C1508" s="177"/>
      <c r="D1508" s="178"/>
      <c r="E1508" s="178"/>
      <c r="F1508" s="179"/>
      <c r="G1508" s="176"/>
      <c r="H1508" s="176"/>
    </row>
  </sheetData>
  <mergeCells count="16">
    <mergeCell ref="B1198:H1198"/>
    <mergeCell ref="B1203:H1203"/>
    <mergeCell ref="B1218:H1218"/>
    <mergeCell ref="B1398:H1398"/>
    <mergeCell ref="A1:A2"/>
    <mergeCell ref="B1:B2"/>
    <mergeCell ref="B792:H792"/>
    <mergeCell ref="B885:H885"/>
    <mergeCell ref="B890:H890"/>
    <mergeCell ref="B922:H922"/>
    <mergeCell ref="B1106:H1106"/>
    <mergeCell ref="C1:F1"/>
    <mergeCell ref="B3:H3"/>
    <mergeCell ref="B311:H311"/>
    <mergeCell ref="B403:H403"/>
    <mergeCell ref="B483:H48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P771"/>
  <sheetViews>
    <sheetView tabSelected="1" topLeftCell="A710" zoomScaleNormal="100" zoomScaleSheetLayoutView="100" workbookViewId="0">
      <selection activeCell="C761" sqref="C761"/>
    </sheetView>
  </sheetViews>
  <sheetFormatPr defaultColWidth="8.90625" defaultRowHeight="12.5"/>
  <cols>
    <col min="1" max="1" width="8.90625" style="3"/>
    <col min="2" max="2" width="10" style="2" customWidth="1"/>
    <col min="3" max="3" width="73.6328125" style="3" customWidth="1"/>
    <col min="4" max="4" width="6.90625" style="4" customWidth="1"/>
    <col min="5" max="5" width="11.90625" style="247" customWidth="1"/>
    <col min="6" max="6" width="9.6328125" style="5" customWidth="1"/>
    <col min="7" max="7" width="14.90625" style="6" customWidth="1"/>
    <col min="8" max="8" width="17.453125" style="7" customWidth="1"/>
    <col min="9" max="9" width="73.54296875" style="3" customWidth="1"/>
    <col min="10" max="10" width="10.54296875" style="3" customWidth="1"/>
    <col min="11" max="11" width="13.90625" style="3" customWidth="1"/>
    <col min="12" max="12" width="14.453125" style="3" customWidth="1"/>
    <col min="13" max="13" width="11" style="3" customWidth="1"/>
    <col min="14" max="16384" width="8.90625" style="3"/>
  </cols>
  <sheetData>
    <row r="2" spans="2:8">
      <c r="B2" s="12"/>
      <c r="C2" s="13"/>
      <c r="D2" s="265"/>
      <c r="E2" s="266"/>
      <c r="F2" s="266"/>
      <c r="G2" s="266"/>
    </row>
    <row r="3" spans="2:8">
      <c r="B3" s="219" t="s">
        <v>905</v>
      </c>
      <c r="C3" s="13"/>
      <c r="D3" s="267"/>
      <c r="E3" s="268"/>
      <c r="F3" s="268"/>
      <c r="G3" s="268"/>
    </row>
    <row r="4" spans="2:8">
      <c r="B4" s="12"/>
      <c r="C4" s="13"/>
      <c r="D4" s="267"/>
      <c r="E4" s="268"/>
      <c r="F4" s="268"/>
      <c r="G4" s="268"/>
    </row>
    <row r="5" spans="2:8">
      <c r="B5" s="219" t="s">
        <v>904</v>
      </c>
      <c r="C5" s="13"/>
      <c r="D5" s="267"/>
      <c r="E5" s="268"/>
      <c r="F5" s="268"/>
      <c r="G5" s="268"/>
    </row>
    <row r="6" spans="2:8">
      <c r="B6" s="12"/>
      <c r="C6" s="13"/>
      <c r="D6" s="267"/>
      <c r="E6" s="268"/>
      <c r="F6" s="268"/>
      <c r="G6" s="268"/>
    </row>
    <row r="7" spans="2:8">
      <c r="B7" s="12" t="s">
        <v>1</v>
      </c>
      <c r="C7" s="13"/>
      <c r="D7" s="267"/>
      <c r="E7" s="268"/>
      <c r="F7" s="268"/>
      <c r="G7" s="268"/>
    </row>
    <row r="8" spans="2:8">
      <c r="B8" s="12"/>
      <c r="C8" s="13"/>
      <c r="D8" s="267"/>
      <c r="E8" s="268"/>
      <c r="F8" s="268"/>
      <c r="G8" s="268"/>
    </row>
    <row r="9" spans="2:8">
      <c r="B9" s="12" t="s">
        <v>2</v>
      </c>
      <c r="C9" s="13"/>
      <c r="D9" s="267"/>
      <c r="E9" s="268"/>
      <c r="F9" s="268"/>
      <c r="G9" s="268"/>
    </row>
    <row r="10" spans="2:8" ht="13">
      <c r="B10" s="14"/>
      <c r="C10" s="15"/>
      <c r="D10" s="269"/>
      <c r="E10" s="270"/>
      <c r="F10" s="270"/>
      <c r="G10" s="270"/>
    </row>
    <row r="11" spans="2:8" ht="15" customHeight="1">
      <c r="B11" s="16" t="s">
        <v>363</v>
      </c>
      <c r="C11" s="16" t="s">
        <v>364</v>
      </c>
      <c r="D11" s="16" t="s">
        <v>365</v>
      </c>
      <c r="E11" s="237" t="s">
        <v>366</v>
      </c>
      <c r="F11" s="17" t="s">
        <v>367</v>
      </c>
      <c r="G11" s="18" t="s">
        <v>368</v>
      </c>
    </row>
    <row r="12" spans="2:8" s="1" customFormat="1" ht="13">
      <c r="B12" s="19"/>
      <c r="C12" s="20" t="s">
        <v>369</v>
      </c>
      <c r="D12" s="21"/>
      <c r="E12" s="238"/>
      <c r="F12" s="22"/>
      <c r="G12" s="221"/>
      <c r="H12" s="7"/>
    </row>
    <row r="13" spans="2:8" s="1" customFormat="1">
      <c r="B13" s="23" t="s">
        <v>370</v>
      </c>
      <c r="C13" s="24" t="s">
        <v>371</v>
      </c>
      <c r="D13" s="25"/>
      <c r="E13" s="239"/>
      <c r="F13" s="26"/>
      <c r="G13" s="222"/>
      <c r="H13" s="7"/>
    </row>
    <row r="14" spans="2:8" s="1" customFormat="1">
      <c r="B14" s="23"/>
      <c r="C14" s="24"/>
      <c r="D14" s="25"/>
      <c r="E14" s="239"/>
      <c r="F14" s="26"/>
      <c r="G14" s="222"/>
      <c r="H14" s="7"/>
    </row>
    <row r="15" spans="2:8" s="1" customFormat="1">
      <c r="B15" s="23" t="s">
        <v>372</v>
      </c>
      <c r="C15" s="24" t="s">
        <v>373</v>
      </c>
      <c r="D15" s="25"/>
      <c r="E15" s="239"/>
      <c r="F15" s="26"/>
      <c r="G15" s="222"/>
      <c r="H15" s="7"/>
    </row>
    <row r="16" spans="2:8" s="1" customFormat="1">
      <c r="B16" s="23"/>
      <c r="C16" s="24"/>
      <c r="D16" s="25"/>
      <c r="E16" s="239"/>
      <c r="F16" s="26"/>
      <c r="G16" s="222"/>
      <c r="H16" s="7"/>
    </row>
    <row r="17" spans="2:8" s="1" customFormat="1">
      <c r="B17" s="23" t="s">
        <v>374</v>
      </c>
      <c r="C17" s="24" t="s">
        <v>375</v>
      </c>
      <c r="D17" s="25"/>
      <c r="E17" s="239"/>
      <c r="F17" s="26"/>
      <c r="G17" s="222"/>
      <c r="H17" s="7"/>
    </row>
    <row r="18" spans="2:8" s="1" customFormat="1">
      <c r="B18" s="23"/>
      <c r="C18" s="24"/>
      <c r="D18" s="25"/>
      <c r="E18" s="239"/>
      <c r="F18" s="26"/>
      <c r="G18" s="222"/>
      <c r="H18" s="7"/>
    </row>
    <row r="19" spans="2:8" s="1" customFormat="1">
      <c r="B19" s="23" t="s">
        <v>376</v>
      </c>
      <c r="C19" s="24" t="s">
        <v>377</v>
      </c>
      <c r="D19" s="25"/>
      <c r="E19" s="239"/>
      <c r="F19" s="26"/>
      <c r="G19" s="222"/>
      <c r="H19" s="7"/>
    </row>
    <row r="20" spans="2:8" s="1" customFormat="1">
      <c r="B20" s="23"/>
      <c r="C20" s="24"/>
      <c r="D20" s="25"/>
      <c r="E20" s="239"/>
      <c r="F20" s="26"/>
      <c r="G20" s="222"/>
      <c r="H20" s="7"/>
    </row>
    <row r="21" spans="2:8" s="1" customFormat="1">
      <c r="B21" s="23" t="s">
        <v>378</v>
      </c>
      <c r="C21" s="24" t="s">
        <v>379</v>
      </c>
      <c r="D21" s="25"/>
      <c r="E21" s="239"/>
      <c r="F21" s="26"/>
      <c r="G21" s="222"/>
      <c r="H21" s="7"/>
    </row>
    <row r="22" spans="2:8" s="1" customFormat="1">
      <c r="B22" s="23"/>
      <c r="C22" s="24"/>
      <c r="D22" s="25"/>
      <c r="E22" s="239"/>
      <c r="F22" s="26"/>
      <c r="G22" s="222"/>
      <c r="H22" s="7"/>
    </row>
    <row r="23" spans="2:8" s="1" customFormat="1">
      <c r="B23" s="23" t="s">
        <v>380</v>
      </c>
      <c r="C23" s="24" t="s">
        <v>381</v>
      </c>
      <c r="D23" s="25"/>
      <c r="E23" s="239"/>
      <c r="F23" s="26"/>
      <c r="G23" s="222"/>
      <c r="H23" s="7"/>
    </row>
    <row r="24" spans="2:8" s="1" customFormat="1">
      <c r="B24" s="23"/>
      <c r="C24" s="24"/>
      <c r="D24" s="25"/>
      <c r="E24" s="239"/>
      <c r="F24" s="26"/>
      <c r="G24" s="222"/>
      <c r="H24" s="7"/>
    </row>
    <row r="25" spans="2:8" s="1" customFormat="1">
      <c r="B25" s="23" t="s">
        <v>382</v>
      </c>
      <c r="C25" s="24" t="s">
        <v>383</v>
      </c>
      <c r="D25" s="25"/>
      <c r="E25" s="239"/>
      <c r="F25" s="26"/>
      <c r="G25" s="222"/>
      <c r="H25" s="7"/>
    </row>
    <row r="26" spans="2:8" s="1" customFormat="1">
      <c r="B26" s="23"/>
      <c r="C26" s="24"/>
      <c r="D26" s="25"/>
      <c r="E26" s="239"/>
      <c r="F26" s="26"/>
      <c r="G26" s="222"/>
      <c r="H26" s="7"/>
    </row>
    <row r="27" spans="2:8" s="1" customFormat="1">
      <c r="B27" s="23" t="s">
        <v>384</v>
      </c>
      <c r="C27" s="24" t="s">
        <v>385</v>
      </c>
      <c r="D27" s="25"/>
      <c r="E27" s="239"/>
      <c r="F27" s="26"/>
      <c r="G27" s="222"/>
      <c r="H27" s="7"/>
    </row>
    <row r="28" spans="2:8" s="1" customFormat="1">
      <c r="B28" s="23"/>
      <c r="C28" s="24"/>
      <c r="D28" s="25"/>
      <c r="E28" s="239"/>
      <c r="F28" s="26"/>
      <c r="G28" s="222"/>
      <c r="H28" s="7"/>
    </row>
    <row r="29" spans="2:8" s="1" customFormat="1">
      <c r="B29" s="23" t="s">
        <v>386</v>
      </c>
      <c r="C29" s="24" t="s">
        <v>387</v>
      </c>
      <c r="D29" s="25"/>
      <c r="E29" s="239"/>
      <c r="F29" s="26"/>
      <c r="G29" s="222"/>
      <c r="H29" s="7"/>
    </row>
    <row r="30" spans="2:8" s="1" customFormat="1">
      <c r="B30" s="23"/>
      <c r="C30" s="24"/>
      <c r="D30" s="25"/>
      <c r="E30" s="239"/>
      <c r="F30" s="26"/>
      <c r="G30" s="222"/>
      <c r="H30" s="7"/>
    </row>
    <row r="31" spans="2:8" s="1" customFormat="1">
      <c r="B31" s="23" t="s">
        <v>388</v>
      </c>
      <c r="C31" s="24" t="s">
        <v>389</v>
      </c>
      <c r="D31" s="25"/>
      <c r="E31" s="239"/>
      <c r="F31" s="26"/>
      <c r="G31" s="222"/>
      <c r="H31" s="7"/>
    </row>
    <row r="32" spans="2:8" s="1" customFormat="1">
      <c r="B32" s="23"/>
      <c r="C32" s="24"/>
      <c r="D32" s="25"/>
      <c r="E32" s="239"/>
      <c r="F32" s="26"/>
      <c r="G32" s="222"/>
      <c r="H32" s="7"/>
    </row>
    <row r="33" spans="2:8" s="1" customFormat="1" ht="25">
      <c r="B33" s="23" t="s">
        <v>390</v>
      </c>
      <c r="C33" s="24" t="s">
        <v>391</v>
      </c>
      <c r="D33" s="25"/>
      <c r="E33" s="239"/>
      <c r="F33" s="26"/>
      <c r="G33" s="222"/>
      <c r="H33" s="7"/>
    </row>
    <row r="34" spans="2:8" s="1" customFormat="1">
      <c r="B34" s="23"/>
      <c r="C34" s="24"/>
      <c r="D34" s="25"/>
      <c r="E34" s="239"/>
      <c r="F34" s="26"/>
      <c r="G34" s="222"/>
      <c r="H34" s="7"/>
    </row>
    <row r="35" spans="2:8" s="1" customFormat="1" ht="25">
      <c r="B35" s="23" t="s">
        <v>392</v>
      </c>
      <c r="C35" s="24" t="s">
        <v>393</v>
      </c>
      <c r="D35" s="25"/>
      <c r="E35" s="239"/>
      <c r="F35" s="26"/>
      <c r="G35" s="222"/>
      <c r="H35" s="7"/>
    </row>
    <row r="36" spans="2:8" s="1" customFormat="1">
      <c r="B36" s="23"/>
      <c r="C36" s="24"/>
      <c r="D36" s="25"/>
      <c r="E36" s="239"/>
      <c r="F36" s="26"/>
      <c r="G36" s="222"/>
      <c r="H36" s="7"/>
    </row>
    <row r="37" spans="2:8" s="1" customFormat="1" ht="25">
      <c r="B37" s="23" t="s">
        <v>394</v>
      </c>
      <c r="C37" s="24" t="s">
        <v>395</v>
      </c>
      <c r="D37" s="25"/>
      <c r="E37" s="239"/>
      <c r="F37" s="26"/>
      <c r="G37" s="222"/>
      <c r="H37" s="7"/>
    </row>
    <row r="38" spans="2:8" s="1" customFormat="1">
      <c r="B38" s="23"/>
      <c r="C38" s="24"/>
      <c r="D38" s="25"/>
      <c r="E38" s="239"/>
      <c r="F38" s="26"/>
      <c r="G38" s="222"/>
      <c r="H38" s="7"/>
    </row>
    <row r="39" spans="2:8" s="1" customFormat="1">
      <c r="B39" s="23" t="s">
        <v>396</v>
      </c>
      <c r="C39" s="24" t="s">
        <v>397</v>
      </c>
      <c r="D39" s="25"/>
      <c r="E39" s="239"/>
      <c r="F39" s="26"/>
      <c r="G39" s="222"/>
      <c r="H39" s="7"/>
    </row>
    <row r="40" spans="2:8" s="1" customFormat="1">
      <c r="B40" s="23"/>
      <c r="C40" s="24"/>
      <c r="D40" s="25"/>
      <c r="E40" s="239"/>
      <c r="F40" s="26"/>
      <c r="G40" s="222"/>
      <c r="H40" s="7"/>
    </row>
    <row r="41" spans="2:8" s="1" customFormat="1" ht="25">
      <c r="B41" s="23" t="s">
        <v>398</v>
      </c>
      <c r="C41" s="24" t="s">
        <v>399</v>
      </c>
      <c r="D41" s="25"/>
      <c r="E41" s="239"/>
      <c r="F41" s="26"/>
      <c r="G41" s="222"/>
      <c r="H41" s="7"/>
    </row>
    <row r="42" spans="2:8" s="1" customFormat="1">
      <c r="B42" s="23"/>
      <c r="C42" s="24"/>
      <c r="D42" s="25"/>
      <c r="E42" s="239"/>
      <c r="F42" s="26"/>
      <c r="G42" s="222"/>
      <c r="H42" s="7"/>
    </row>
    <row r="43" spans="2:8" s="1" customFormat="1" ht="37.5">
      <c r="B43" s="23" t="s">
        <v>400</v>
      </c>
      <c r="C43" s="24" t="s">
        <v>401</v>
      </c>
      <c r="D43" s="25"/>
      <c r="E43" s="239"/>
      <c r="F43" s="26"/>
      <c r="G43" s="222"/>
      <c r="H43" s="7"/>
    </row>
    <row r="44" spans="2:8" s="1" customFormat="1">
      <c r="B44" s="23"/>
      <c r="C44" s="24"/>
      <c r="D44" s="25"/>
      <c r="E44" s="239"/>
      <c r="F44" s="26"/>
      <c r="G44" s="222"/>
      <c r="H44" s="7"/>
    </row>
    <row r="45" spans="2:8" s="1" customFormat="1" ht="25">
      <c r="B45" s="23" t="s">
        <v>402</v>
      </c>
      <c r="C45" s="24" t="s">
        <v>403</v>
      </c>
      <c r="D45" s="25"/>
      <c r="E45" s="239"/>
      <c r="F45" s="26"/>
      <c r="G45" s="222"/>
      <c r="H45" s="7"/>
    </row>
    <row r="46" spans="2:8" ht="13">
      <c r="B46" s="27" t="s">
        <v>404</v>
      </c>
      <c r="C46" s="28" t="s">
        <v>405</v>
      </c>
      <c r="D46" s="29"/>
      <c r="E46" s="236"/>
      <c r="F46" s="10"/>
      <c r="G46" s="11"/>
    </row>
    <row r="47" spans="2:8" ht="25.5">
      <c r="B47" s="30"/>
      <c r="C47" s="220" t="s">
        <v>406</v>
      </c>
      <c r="D47" s="29"/>
      <c r="E47" s="236"/>
      <c r="F47" s="10"/>
      <c r="G47" s="11"/>
    </row>
    <row r="48" spans="2:8" ht="25.5">
      <c r="B48" s="30"/>
      <c r="C48" s="31" t="s">
        <v>407</v>
      </c>
      <c r="D48" s="29"/>
      <c r="E48" s="236"/>
      <c r="F48" s="10"/>
      <c r="G48" s="11"/>
    </row>
    <row r="49" spans="2:8" s="1" customFormat="1">
      <c r="B49" s="23"/>
      <c r="C49" s="24"/>
      <c r="D49" s="25"/>
      <c r="E49" s="239"/>
      <c r="F49" s="26"/>
      <c r="G49" s="222"/>
      <c r="H49" s="7"/>
    </row>
    <row r="50" spans="2:8" s="1" customFormat="1" ht="50">
      <c r="B50" s="23" t="s">
        <v>408</v>
      </c>
      <c r="C50" s="32" t="s">
        <v>409</v>
      </c>
      <c r="D50" s="25"/>
      <c r="E50" s="239"/>
      <c r="F50" s="26"/>
      <c r="G50" s="222"/>
      <c r="H50" s="7"/>
    </row>
    <row r="51" spans="2:8" s="1" customFormat="1">
      <c r="B51" s="23"/>
      <c r="C51" s="24"/>
      <c r="D51" s="25"/>
      <c r="E51" s="239"/>
      <c r="F51" s="26"/>
      <c r="G51" s="222"/>
      <c r="H51" s="7"/>
    </row>
    <row r="52" spans="2:8" s="1" customFormat="1" ht="26">
      <c r="B52" s="23"/>
      <c r="C52" s="33" t="s">
        <v>410</v>
      </c>
      <c r="D52" s="25"/>
      <c r="E52" s="240"/>
      <c r="F52" s="34"/>
      <c r="G52" s="223"/>
      <c r="H52" s="7"/>
    </row>
    <row r="53" spans="2:8" s="1" customFormat="1">
      <c r="B53" s="23" t="s">
        <v>411</v>
      </c>
      <c r="C53" s="32" t="s">
        <v>412</v>
      </c>
      <c r="D53" s="25"/>
      <c r="E53" s="240"/>
      <c r="F53" s="34"/>
      <c r="G53" s="223"/>
      <c r="H53" s="7"/>
    </row>
    <row r="54" spans="2:8" s="1" customFormat="1" ht="25">
      <c r="B54" s="23" t="s">
        <v>413</v>
      </c>
      <c r="C54" s="32" t="s">
        <v>414</v>
      </c>
      <c r="D54" s="25"/>
      <c r="E54" s="240"/>
      <c r="F54" s="34"/>
      <c r="G54" s="223"/>
      <c r="H54" s="7"/>
    </row>
    <row r="55" spans="2:8" s="1" customFormat="1">
      <c r="B55" s="23" t="s">
        <v>415</v>
      </c>
      <c r="C55" s="32" t="s">
        <v>416</v>
      </c>
      <c r="D55" s="25"/>
      <c r="E55" s="240"/>
      <c r="F55" s="34"/>
      <c r="G55" s="223"/>
      <c r="H55" s="7"/>
    </row>
    <row r="56" spans="2:8" s="1" customFormat="1">
      <c r="B56" s="23" t="s">
        <v>417</v>
      </c>
      <c r="C56" s="32" t="s">
        <v>418</v>
      </c>
      <c r="D56" s="25"/>
      <c r="E56" s="240"/>
      <c r="F56" s="34"/>
      <c r="G56" s="223"/>
      <c r="H56" s="7"/>
    </row>
    <row r="57" spans="2:8" s="1" customFormat="1">
      <c r="B57" s="23" t="s">
        <v>419</v>
      </c>
      <c r="C57" s="32" t="s">
        <v>420</v>
      </c>
      <c r="D57" s="25"/>
      <c r="E57" s="240"/>
      <c r="F57" s="34"/>
      <c r="G57" s="223"/>
      <c r="H57" s="7"/>
    </row>
    <row r="58" spans="2:8" s="1" customFormat="1">
      <c r="B58" s="23" t="s">
        <v>421</v>
      </c>
      <c r="C58" s="24" t="s">
        <v>422</v>
      </c>
      <c r="D58" s="25"/>
      <c r="E58" s="240"/>
      <c r="F58" s="34"/>
      <c r="G58" s="223"/>
      <c r="H58" s="7"/>
    </row>
    <row r="59" spans="2:8" s="1" customFormat="1">
      <c r="B59" s="23" t="s">
        <v>423</v>
      </c>
      <c r="C59" s="24" t="s">
        <v>424</v>
      </c>
      <c r="D59" s="25"/>
      <c r="E59" s="240"/>
      <c r="F59" s="34"/>
      <c r="G59" s="223"/>
      <c r="H59" s="7"/>
    </row>
    <row r="60" spans="2:8" s="1" customFormat="1" ht="25">
      <c r="B60" s="23" t="s">
        <v>425</v>
      </c>
      <c r="C60" s="24" t="s">
        <v>426</v>
      </c>
      <c r="D60" s="25"/>
      <c r="E60" s="240"/>
      <c r="F60" s="34"/>
      <c r="G60" s="223"/>
      <c r="H60" s="7"/>
    </row>
    <row r="61" spans="2:8" s="1" customFormat="1">
      <c r="B61" s="23" t="s">
        <v>370</v>
      </c>
      <c r="C61" s="24" t="s">
        <v>427</v>
      </c>
      <c r="D61" s="25"/>
      <c r="E61" s="240"/>
      <c r="F61" s="34"/>
      <c r="G61" s="223"/>
      <c r="H61" s="7"/>
    </row>
    <row r="62" spans="2:8" s="1" customFormat="1">
      <c r="B62" s="23"/>
      <c r="C62" s="24" t="s">
        <v>428</v>
      </c>
      <c r="D62" s="25"/>
      <c r="E62" s="240"/>
      <c r="F62" s="34"/>
      <c r="G62" s="223"/>
      <c r="H62" s="7"/>
    </row>
    <row r="63" spans="2:8" s="1" customFormat="1">
      <c r="B63" s="23" t="s">
        <v>429</v>
      </c>
      <c r="C63" s="32" t="s">
        <v>430</v>
      </c>
      <c r="D63" s="25"/>
      <c r="E63" s="239"/>
      <c r="F63" s="26"/>
      <c r="G63" s="222"/>
      <c r="H63" s="7"/>
    </row>
    <row r="64" spans="2:8" s="1" customFormat="1">
      <c r="B64" s="35"/>
      <c r="C64" s="36"/>
      <c r="D64" s="25"/>
      <c r="E64" s="239"/>
      <c r="F64" s="26"/>
      <c r="G64" s="222"/>
      <c r="H64" s="7"/>
    </row>
    <row r="65" spans="2:8">
      <c r="B65" s="37"/>
      <c r="C65" s="38"/>
      <c r="D65" s="38"/>
      <c r="E65" s="241"/>
      <c r="F65" s="39"/>
      <c r="G65" s="40"/>
    </row>
    <row r="66" spans="2:8" ht="13">
      <c r="B66" s="41" t="s">
        <v>431</v>
      </c>
      <c r="C66" s="42" t="s">
        <v>432</v>
      </c>
      <c r="D66" s="43"/>
      <c r="E66" s="242"/>
      <c r="F66" s="44"/>
      <c r="G66" s="45"/>
    </row>
    <row r="67" spans="2:8" s="1" customFormat="1">
      <c r="B67" s="35"/>
      <c r="C67" s="46" t="s">
        <v>433</v>
      </c>
      <c r="D67" s="25"/>
      <c r="E67" s="239"/>
      <c r="F67" s="26"/>
      <c r="G67" s="222"/>
      <c r="H67" s="7"/>
    </row>
    <row r="68" spans="2:8" s="1" customFormat="1">
      <c r="B68" s="35"/>
      <c r="C68" s="36"/>
      <c r="D68" s="25"/>
      <c r="E68" s="239"/>
      <c r="F68" s="26"/>
      <c r="G68" s="222"/>
      <c r="H68" s="7"/>
    </row>
    <row r="69" spans="2:8" s="1" customFormat="1" ht="37.5">
      <c r="B69" s="35" t="s">
        <v>370</v>
      </c>
      <c r="C69" s="36" t="s">
        <v>434</v>
      </c>
      <c r="D69" s="25"/>
      <c r="E69" s="239"/>
      <c r="F69" s="26"/>
      <c r="G69" s="222"/>
      <c r="H69" s="7"/>
    </row>
    <row r="70" spans="2:8" s="1" customFormat="1">
      <c r="B70" s="35"/>
      <c r="C70" s="36"/>
      <c r="D70" s="25"/>
      <c r="E70" s="239"/>
      <c r="F70" s="26"/>
      <c r="G70" s="222"/>
      <c r="H70" s="7"/>
    </row>
    <row r="71" spans="2:8" s="1" customFormat="1">
      <c r="B71" s="35" t="s">
        <v>372</v>
      </c>
      <c r="C71" s="36" t="s">
        <v>435</v>
      </c>
      <c r="D71" s="25"/>
      <c r="E71" s="239"/>
      <c r="F71" s="26"/>
      <c r="G71" s="222"/>
      <c r="H71" s="7"/>
    </row>
    <row r="72" spans="2:8" s="1" customFormat="1">
      <c r="B72" s="35"/>
      <c r="C72" s="36"/>
      <c r="D72" s="25"/>
      <c r="E72" s="239"/>
      <c r="F72" s="26"/>
      <c r="G72" s="222"/>
      <c r="H72" s="7"/>
    </row>
    <row r="73" spans="2:8" s="1" customFormat="1" ht="25">
      <c r="B73" s="35" t="s">
        <v>374</v>
      </c>
      <c r="C73" s="36" t="s">
        <v>436</v>
      </c>
      <c r="D73" s="25"/>
      <c r="E73" s="239"/>
      <c r="F73" s="26"/>
      <c r="G73" s="222"/>
      <c r="H73" s="7"/>
    </row>
    <row r="74" spans="2:8" s="1" customFormat="1">
      <c r="B74" s="35"/>
      <c r="C74" s="36"/>
      <c r="D74" s="25"/>
      <c r="E74" s="239"/>
      <c r="F74" s="26"/>
      <c r="G74" s="222"/>
      <c r="H74" s="7"/>
    </row>
    <row r="75" spans="2:8" s="1" customFormat="1" ht="37.5">
      <c r="B75" s="35" t="s">
        <v>376</v>
      </c>
      <c r="C75" s="36" t="s">
        <v>437</v>
      </c>
      <c r="D75" s="25"/>
      <c r="E75" s="239"/>
      <c r="F75" s="26"/>
      <c r="G75" s="222"/>
      <c r="H75" s="7"/>
    </row>
    <row r="76" spans="2:8" s="1" customFormat="1">
      <c r="B76" s="35"/>
      <c r="C76" s="36"/>
      <c r="D76" s="25"/>
      <c r="E76" s="239"/>
      <c r="F76" s="26"/>
      <c r="G76" s="222"/>
      <c r="H76" s="7"/>
    </row>
    <row r="77" spans="2:8" s="1" customFormat="1" ht="25">
      <c r="B77" s="35" t="s">
        <v>378</v>
      </c>
      <c r="C77" s="36" t="s">
        <v>438</v>
      </c>
      <c r="D77" s="25"/>
      <c r="E77" s="239"/>
      <c r="F77" s="26"/>
      <c r="G77" s="222"/>
      <c r="H77" s="7"/>
    </row>
    <row r="78" spans="2:8" s="1" customFormat="1">
      <c r="B78" s="35"/>
      <c r="C78" s="36"/>
      <c r="D78" s="25"/>
      <c r="E78" s="239"/>
      <c r="F78" s="26"/>
      <c r="G78" s="222"/>
      <c r="H78" s="7"/>
    </row>
    <row r="79" spans="2:8" s="1" customFormat="1" ht="25">
      <c r="B79" s="35" t="s">
        <v>380</v>
      </c>
      <c r="C79" s="36" t="s">
        <v>439</v>
      </c>
      <c r="D79" s="25"/>
      <c r="E79" s="239"/>
      <c r="F79" s="26"/>
      <c r="G79" s="222"/>
      <c r="H79" s="7"/>
    </row>
    <row r="80" spans="2:8" s="1" customFormat="1">
      <c r="B80" s="35"/>
      <c r="C80" s="36"/>
      <c r="D80" s="25"/>
      <c r="E80" s="239"/>
      <c r="F80" s="26"/>
      <c r="G80" s="222"/>
      <c r="H80" s="7"/>
    </row>
    <row r="81" spans="2:8" s="1" customFormat="1">
      <c r="B81" s="35" t="s">
        <v>382</v>
      </c>
      <c r="C81" s="36" t="s">
        <v>440</v>
      </c>
      <c r="D81" s="25"/>
      <c r="E81" s="239"/>
      <c r="F81" s="26"/>
      <c r="G81" s="222"/>
      <c r="H81" s="7"/>
    </row>
    <row r="82" spans="2:8" s="1" customFormat="1">
      <c r="B82" s="35"/>
      <c r="C82" s="36"/>
      <c r="D82" s="25"/>
      <c r="E82" s="239"/>
      <c r="F82" s="26"/>
      <c r="G82" s="222"/>
      <c r="H82" s="7"/>
    </row>
    <row r="83" spans="2:8" s="1" customFormat="1" ht="25">
      <c r="B83" s="35" t="s">
        <v>384</v>
      </c>
      <c r="C83" s="36" t="s">
        <v>441</v>
      </c>
      <c r="D83" s="25"/>
      <c r="E83" s="239"/>
      <c r="F83" s="26"/>
      <c r="G83" s="222"/>
      <c r="H83" s="7"/>
    </row>
    <row r="84" spans="2:8" s="1" customFormat="1">
      <c r="B84" s="35"/>
      <c r="C84" s="36"/>
      <c r="D84" s="25"/>
      <c r="E84" s="239"/>
      <c r="F84" s="26"/>
      <c r="G84" s="222"/>
      <c r="H84" s="7"/>
    </row>
    <row r="85" spans="2:8" s="1" customFormat="1" ht="25">
      <c r="B85" s="35" t="s">
        <v>386</v>
      </c>
      <c r="C85" s="36" t="s">
        <v>442</v>
      </c>
      <c r="D85" s="47"/>
      <c r="E85" s="243"/>
      <c r="F85" s="48"/>
      <c r="G85" s="224"/>
      <c r="H85" s="7"/>
    </row>
    <row r="86" spans="2:8" s="1" customFormat="1" ht="13">
      <c r="B86" s="35"/>
      <c r="C86" s="36"/>
      <c r="D86" s="47"/>
      <c r="E86" s="243"/>
      <c r="F86" s="48"/>
      <c r="G86" s="224"/>
      <c r="H86" s="7"/>
    </row>
    <row r="87" spans="2:8" s="1" customFormat="1" ht="25">
      <c r="B87" s="35" t="s">
        <v>388</v>
      </c>
      <c r="C87" s="36" t="s">
        <v>443</v>
      </c>
      <c r="D87" s="47"/>
      <c r="E87" s="243"/>
      <c r="F87" s="48"/>
      <c r="G87" s="224"/>
      <c r="H87" s="7"/>
    </row>
    <row r="88" spans="2:8" s="1" customFormat="1" ht="13">
      <c r="B88" s="35"/>
      <c r="C88" s="36"/>
      <c r="D88" s="47"/>
      <c r="E88" s="243"/>
      <c r="F88" s="48"/>
      <c r="G88" s="224"/>
      <c r="H88" s="7"/>
    </row>
    <row r="89" spans="2:8" s="1" customFormat="1" ht="62.5">
      <c r="B89" s="35" t="s">
        <v>390</v>
      </c>
      <c r="C89" s="36" t="s">
        <v>444</v>
      </c>
      <c r="D89" s="47"/>
      <c r="E89" s="243"/>
      <c r="F89" s="48"/>
      <c r="G89" s="224"/>
      <c r="H89" s="7"/>
    </row>
    <row r="90" spans="2:8" s="1" customFormat="1" ht="13">
      <c r="B90" s="35"/>
      <c r="C90" s="36"/>
      <c r="D90" s="47"/>
      <c r="E90" s="243"/>
      <c r="F90" s="48"/>
      <c r="G90" s="224"/>
      <c r="H90" s="7"/>
    </row>
    <row r="91" spans="2:8" s="1" customFormat="1" ht="25">
      <c r="B91" s="35" t="s">
        <v>392</v>
      </c>
      <c r="C91" s="36" t="s">
        <v>445</v>
      </c>
      <c r="D91" s="47"/>
      <c r="E91" s="243"/>
      <c r="F91" s="48"/>
      <c r="G91" s="224"/>
      <c r="H91" s="7"/>
    </row>
    <row r="92" spans="2:8" s="1" customFormat="1" ht="13">
      <c r="B92" s="35"/>
      <c r="C92" s="36"/>
      <c r="D92" s="47"/>
      <c r="E92" s="243"/>
      <c r="F92" s="48"/>
      <c r="G92" s="224"/>
      <c r="H92" s="7"/>
    </row>
    <row r="93" spans="2:8" s="1" customFormat="1" ht="50">
      <c r="B93" s="35" t="s">
        <v>394</v>
      </c>
      <c r="C93" s="36" t="s">
        <v>446</v>
      </c>
      <c r="D93" s="47"/>
      <c r="E93" s="243"/>
      <c r="F93" s="48"/>
      <c r="G93" s="224"/>
      <c r="H93" s="7"/>
    </row>
    <row r="94" spans="2:8" s="1" customFormat="1" ht="37.5">
      <c r="B94" s="49" t="s">
        <v>376</v>
      </c>
      <c r="C94" s="50" t="s">
        <v>437</v>
      </c>
      <c r="D94" s="47"/>
      <c r="E94" s="243"/>
      <c r="F94" s="48"/>
      <c r="G94" s="224"/>
      <c r="H94" s="7"/>
    </row>
    <row r="95" spans="2:8" s="1" customFormat="1" ht="13">
      <c r="B95" s="49"/>
      <c r="C95" s="50"/>
      <c r="D95" s="47"/>
      <c r="E95" s="243"/>
      <c r="F95" s="48"/>
      <c r="G95" s="224"/>
      <c r="H95" s="7"/>
    </row>
    <row r="96" spans="2:8" s="1" customFormat="1" ht="25">
      <c r="B96" s="49" t="s">
        <v>378</v>
      </c>
      <c r="C96" s="50" t="s">
        <v>438</v>
      </c>
      <c r="D96" s="47"/>
      <c r="E96" s="243"/>
      <c r="F96" s="48"/>
      <c r="G96" s="224"/>
      <c r="H96" s="7"/>
    </row>
    <row r="97" spans="2:8" s="1" customFormat="1" ht="13">
      <c r="B97" s="49"/>
      <c r="C97" s="50"/>
      <c r="D97" s="47"/>
      <c r="E97" s="243"/>
      <c r="F97" s="48"/>
      <c r="G97" s="224"/>
      <c r="H97" s="7"/>
    </row>
    <row r="98" spans="2:8" s="1" customFormat="1" ht="25">
      <c r="B98" s="49" t="s">
        <v>380</v>
      </c>
      <c r="C98" s="50" t="s">
        <v>439</v>
      </c>
      <c r="D98" s="47"/>
      <c r="E98" s="243"/>
      <c r="F98" s="48"/>
      <c r="G98" s="224"/>
      <c r="H98" s="7"/>
    </row>
    <row r="99" spans="2:8" s="1" customFormat="1" ht="13">
      <c r="B99" s="49"/>
      <c r="C99" s="50"/>
      <c r="D99" s="47"/>
      <c r="E99" s="243"/>
      <c r="F99" s="48"/>
      <c r="G99" s="224"/>
      <c r="H99" s="7"/>
    </row>
    <row r="100" spans="2:8" s="1" customFormat="1" ht="13">
      <c r="B100" s="49" t="s">
        <v>382</v>
      </c>
      <c r="C100" s="50" t="s">
        <v>440</v>
      </c>
      <c r="D100" s="47"/>
      <c r="E100" s="243"/>
      <c r="F100" s="48"/>
      <c r="G100" s="224"/>
      <c r="H100" s="7"/>
    </row>
    <row r="101" spans="2:8" s="1" customFormat="1" ht="13">
      <c r="B101" s="49"/>
      <c r="C101" s="50"/>
      <c r="D101" s="47"/>
      <c r="E101" s="243"/>
      <c r="F101" s="48"/>
      <c r="G101" s="224"/>
      <c r="H101" s="7"/>
    </row>
    <row r="102" spans="2:8" s="1" customFormat="1" ht="25">
      <c r="B102" s="49" t="s">
        <v>384</v>
      </c>
      <c r="C102" s="50" t="s">
        <v>441</v>
      </c>
      <c r="D102" s="47"/>
      <c r="E102" s="243"/>
      <c r="F102" s="48"/>
      <c r="G102" s="224"/>
      <c r="H102" s="7"/>
    </row>
    <row r="103" spans="2:8" s="1" customFormat="1" ht="13">
      <c r="B103" s="49"/>
      <c r="C103" s="50"/>
      <c r="D103" s="47"/>
      <c r="E103" s="243"/>
      <c r="F103" s="48"/>
      <c r="G103" s="224"/>
      <c r="H103" s="7"/>
    </row>
    <row r="104" spans="2:8" s="1" customFormat="1" ht="25">
      <c r="B104" s="49" t="s">
        <v>386</v>
      </c>
      <c r="C104" s="50" t="s">
        <v>442</v>
      </c>
      <c r="D104" s="47"/>
      <c r="E104" s="243"/>
      <c r="F104" s="48"/>
      <c r="G104" s="224"/>
      <c r="H104" s="7"/>
    </row>
    <row r="105" spans="2:8" s="1" customFormat="1" ht="13">
      <c r="B105" s="49"/>
      <c r="C105" s="50"/>
      <c r="D105" s="47"/>
      <c r="E105" s="243"/>
      <c r="F105" s="48"/>
      <c r="G105" s="224"/>
      <c r="H105" s="7"/>
    </row>
    <row r="106" spans="2:8" s="1" customFormat="1" ht="25">
      <c r="B106" s="49" t="s">
        <v>388</v>
      </c>
      <c r="C106" s="50" t="s">
        <v>443</v>
      </c>
      <c r="D106" s="47"/>
      <c r="E106" s="243"/>
      <c r="F106" s="48"/>
      <c r="G106" s="224"/>
      <c r="H106" s="7"/>
    </row>
    <row r="107" spans="2:8" s="1" customFormat="1" ht="13">
      <c r="B107" s="49"/>
      <c r="C107" s="50"/>
      <c r="D107" s="47"/>
      <c r="E107" s="243"/>
      <c r="F107" s="48"/>
      <c r="G107" s="224"/>
      <c r="H107" s="7"/>
    </row>
    <row r="108" spans="2:8" s="1" customFormat="1" ht="62.5">
      <c r="B108" s="49" t="s">
        <v>390</v>
      </c>
      <c r="C108" s="50" t="s">
        <v>444</v>
      </c>
      <c r="D108" s="47"/>
      <c r="E108" s="243"/>
      <c r="F108" s="48"/>
      <c r="G108" s="224"/>
      <c r="H108" s="7"/>
    </row>
    <row r="109" spans="2:8" s="1" customFormat="1" ht="13">
      <c r="B109" s="49"/>
      <c r="C109" s="50"/>
      <c r="D109" s="47"/>
      <c r="E109" s="243"/>
      <c r="F109" s="48"/>
      <c r="G109" s="224"/>
      <c r="H109" s="7"/>
    </row>
    <row r="110" spans="2:8" s="1" customFormat="1" ht="25">
      <c r="B110" s="49" t="s">
        <v>392</v>
      </c>
      <c r="C110" s="50" t="s">
        <v>445</v>
      </c>
      <c r="D110" s="47"/>
      <c r="E110" s="243"/>
      <c r="F110" s="48"/>
      <c r="G110" s="224"/>
      <c r="H110" s="7"/>
    </row>
    <row r="111" spans="2:8" s="1" customFormat="1" ht="13">
      <c r="B111" s="49"/>
      <c r="C111" s="50"/>
      <c r="D111" s="47"/>
      <c r="E111" s="243"/>
      <c r="F111" s="48"/>
      <c r="G111" s="224"/>
      <c r="H111" s="7"/>
    </row>
    <row r="112" spans="2:8" s="1" customFormat="1" ht="50">
      <c r="B112" s="49" t="s">
        <v>394</v>
      </c>
      <c r="C112" s="50" t="s">
        <v>446</v>
      </c>
      <c r="D112" s="47"/>
      <c r="E112" s="243"/>
      <c r="F112" s="48"/>
      <c r="G112" s="224"/>
      <c r="H112" s="7"/>
    </row>
    <row r="113" spans="2:9">
      <c r="B113" s="27" t="s">
        <v>396</v>
      </c>
      <c r="C113" s="31" t="s">
        <v>447</v>
      </c>
      <c r="D113" s="29"/>
      <c r="E113" s="236"/>
      <c r="F113" s="10"/>
      <c r="G113" s="11"/>
    </row>
    <row r="114" spans="2:9" ht="39">
      <c r="B114" s="51" t="s">
        <v>448</v>
      </c>
      <c r="C114" s="28" t="s">
        <v>449</v>
      </c>
      <c r="D114" s="29"/>
      <c r="E114" s="236"/>
      <c r="F114" s="10"/>
      <c r="G114" s="11"/>
    </row>
    <row r="115" spans="2:9" ht="25">
      <c r="B115" s="51" t="s">
        <v>398</v>
      </c>
      <c r="C115" s="31" t="s">
        <v>450</v>
      </c>
      <c r="D115" s="29"/>
      <c r="E115" s="236"/>
      <c r="F115" s="10"/>
      <c r="G115" s="11"/>
    </row>
    <row r="116" spans="2:9">
      <c r="B116" s="51"/>
      <c r="C116" s="31"/>
      <c r="D116" s="29"/>
      <c r="E116" s="236"/>
      <c r="F116" s="10"/>
      <c r="G116" s="11"/>
    </row>
    <row r="117" spans="2:9" ht="112.5">
      <c r="B117" s="30" t="s">
        <v>451</v>
      </c>
      <c r="C117" s="52" t="s">
        <v>452</v>
      </c>
      <c r="D117" s="29"/>
      <c r="E117" s="236"/>
      <c r="F117" s="10"/>
      <c r="G117" s="11"/>
      <c r="I117" s="53"/>
    </row>
    <row r="118" spans="2:9">
      <c r="B118" s="51"/>
      <c r="C118" s="54" t="s">
        <v>453</v>
      </c>
      <c r="D118" s="29" t="s">
        <v>454</v>
      </c>
      <c r="E118" s="236">
        <v>50</v>
      </c>
      <c r="F118" s="55"/>
      <c r="G118" s="11">
        <f>+F118*E118</f>
        <v>0</v>
      </c>
      <c r="I118" s="52"/>
    </row>
    <row r="119" spans="2:9">
      <c r="B119" s="51"/>
      <c r="C119" s="54" t="s">
        <v>455</v>
      </c>
      <c r="D119" s="29" t="s">
        <v>454</v>
      </c>
      <c r="E119" s="236">
        <v>25</v>
      </c>
      <c r="F119" s="55"/>
      <c r="G119" s="11">
        <f>+F119*E119</f>
        <v>0</v>
      </c>
      <c r="I119" s="52"/>
    </row>
    <row r="120" spans="2:9">
      <c r="B120" s="51"/>
      <c r="C120" s="54" t="s">
        <v>456</v>
      </c>
      <c r="D120" s="29" t="s">
        <v>454</v>
      </c>
      <c r="E120" s="236" t="s">
        <v>457</v>
      </c>
      <c r="F120" s="55"/>
      <c r="G120" s="11"/>
      <c r="I120" s="52"/>
    </row>
    <row r="121" spans="2:9">
      <c r="B121" s="51"/>
      <c r="C121" s="54" t="s">
        <v>458</v>
      </c>
      <c r="D121" s="29" t="s">
        <v>454</v>
      </c>
      <c r="E121" s="236" t="s">
        <v>457</v>
      </c>
      <c r="F121" s="55"/>
      <c r="G121" s="11"/>
      <c r="I121" s="56"/>
    </row>
    <row r="122" spans="2:9" ht="20.25" customHeight="1">
      <c r="B122" s="51"/>
      <c r="C122" s="57" t="s">
        <v>459</v>
      </c>
      <c r="D122" s="29" t="s">
        <v>454</v>
      </c>
      <c r="E122" s="236" t="s">
        <v>457</v>
      </c>
      <c r="F122" s="55"/>
      <c r="G122" s="11"/>
      <c r="I122" s="56"/>
    </row>
    <row r="123" spans="2:9" ht="30.75" customHeight="1">
      <c r="B123" s="51"/>
      <c r="C123" s="57" t="s">
        <v>460</v>
      </c>
      <c r="D123" s="29" t="s">
        <v>454</v>
      </c>
      <c r="E123" s="236" t="s">
        <v>457</v>
      </c>
      <c r="F123" s="55"/>
      <c r="G123" s="11"/>
      <c r="I123" s="56"/>
    </row>
    <row r="124" spans="2:9" ht="62.5">
      <c r="B124" s="30" t="s">
        <v>461</v>
      </c>
      <c r="C124" s="58" t="s">
        <v>462</v>
      </c>
      <c r="D124" s="29"/>
      <c r="E124" s="236"/>
      <c r="F124" s="10"/>
      <c r="G124" s="11"/>
      <c r="I124" s="56"/>
    </row>
    <row r="125" spans="2:9" ht="13.5">
      <c r="B125" s="51"/>
      <c r="C125" s="59" t="s">
        <v>453</v>
      </c>
      <c r="D125" s="29" t="s">
        <v>454</v>
      </c>
      <c r="E125" s="236">
        <v>2000</v>
      </c>
      <c r="F125" s="55"/>
      <c r="G125" s="11">
        <f t="shared" ref="G125:G130" si="0">+F125*E125</f>
        <v>0</v>
      </c>
      <c r="I125" s="56"/>
    </row>
    <row r="126" spans="2:9" ht="13.5">
      <c r="B126" s="51"/>
      <c r="C126" s="59" t="s">
        <v>455</v>
      </c>
      <c r="D126" s="29" t="s">
        <v>454</v>
      </c>
      <c r="E126" s="236">
        <v>2000</v>
      </c>
      <c r="F126" s="55"/>
      <c r="G126" s="11">
        <f t="shared" si="0"/>
        <v>0</v>
      </c>
      <c r="I126" s="52"/>
    </row>
    <row r="127" spans="2:9" ht="13.5">
      <c r="B127" s="51"/>
      <c r="C127" s="59" t="s">
        <v>456</v>
      </c>
      <c r="D127" s="29" t="s">
        <v>454</v>
      </c>
      <c r="E127" s="236">
        <v>50</v>
      </c>
      <c r="F127" s="55"/>
      <c r="G127" s="11">
        <f t="shared" si="0"/>
        <v>0</v>
      </c>
      <c r="I127" s="52"/>
    </row>
    <row r="128" spans="2:9" ht="13.5">
      <c r="B128" s="51"/>
      <c r="C128" s="59" t="s">
        <v>458</v>
      </c>
      <c r="D128" s="29" t="s">
        <v>454</v>
      </c>
      <c r="E128" s="236">
        <v>50</v>
      </c>
      <c r="F128" s="55"/>
      <c r="G128" s="11">
        <f t="shared" si="0"/>
        <v>0</v>
      </c>
      <c r="I128" s="52"/>
    </row>
    <row r="129" spans="2:9" ht="30.75" customHeight="1">
      <c r="B129" s="51"/>
      <c r="C129" s="60" t="s">
        <v>459</v>
      </c>
      <c r="D129" s="29" t="s">
        <v>454</v>
      </c>
      <c r="E129" s="236">
        <v>25</v>
      </c>
      <c r="F129" s="55"/>
      <c r="G129" s="11">
        <f t="shared" si="0"/>
        <v>0</v>
      </c>
      <c r="I129" s="52"/>
    </row>
    <row r="130" spans="2:9" ht="30.75" customHeight="1">
      <c r="B130" s="51"/>
      <c r="C130" s="60" t="s">
        <v>460</v>
      </c>
      <c r="D130" s="29" t="s">
        <v>454</v>
      </c>
      <c r="E130" s="236">
        <v>25</v>
      </c>
      <c r="F130" s="55"/>
      <c r="G130" s="11">
        <f t="shared" si="0"/>
        <v>0</v>
      </c>
      <c r="I130" s="52"/>
    </row>
    <row r="131" spans="2:9" ht="125">
      <c r="B131" s="37" t="s">
        <v>463</v>
      </c>
      <c r="C131" s="52" t="s">
        <v>464</v>
      </c>
      <c r="D131" s="29"/>
      <c r="E131" s="236"/>
      <c r="F131" s="10"/>
      <c r="G131" s="11"/>
      <c r="I131" s="52"/>
    </row>
    <row r="132" spans="2:9">
      <c r="B132" s="37"/>
      <c r="C132" s="61" t="s">
        <v>465</v>
      </c>
      <c r="D132" s="29" t="s">
        <v>454</v>
      </c>
      <c r="E132" s="236">
        <v>4100</v>
      </c>
      <c r="F132" s="10"/>
      <c r="G132" s="11">
        <f>+F132*E132</f>
        <v>0</v>
      </c>
      <c r="I132" s="52"/>
    </row>
    <row r="133" spans="2:9">
      <c r="B133" s="37"/>
      <c r="C133" s="61" t="s">
        <v>466</v>
      </c>
      <c r="D133" s="29" t="s">
        <v>454</v>
      </c>
      <c r="E133" s="236">
        <v>100</v>
      </c>
      <c r="F133" s="10"/>
      <c r="G133" s="11">
        <f>+F133*E133</f>
        <v>0</v>
      </c>
      <c r="I133" s="52"/>
    </row>
    <row r="134" spans="2:9">
      <c r="B134" s="30"/>
      <c r="C134" s="31"/>
      <c r="D134" s="29"/>
      <c r="E134" s="236"/>
      <c r="F134" s="10"/>
      <c r="G134" s="11"/>
      <c r="I134" s="52"/>
    </row>
    <row r="135" spans="2:9" ht="50">
      <c r="B135" s="37" t="s">
        <v>467</v>
      </c>
      <c r="C135" s="62" t="s">
        <v>468</v>
      </c>
      <c r="D135" s="29" t="s">
        <v>454</v>
      </c>
      <c r="E135" s="236">
        <v>100</v>
      </c>
      <c r="F135" s="10"/>
      <c r="G135" s="11">
        <f>+F135*E135</f>
        <v>0</v>
      </c>
      <c r="I135" s="52"/>
    </row>
    <row r="136" spans="2:9" ht="50.5">
      <c r="B136" s="37" t="s">
        <v>469</v>
      </c>
      <c r="C136" s="31" t="s">
        <v>470</v>
      </c>
      <c r="D136" s="29" t="s">
        <v>454</v>
      </c>
      <c r="E136" s="236">
        <v>160</v>
      </c>
      <c r="F136" s="10"/>
      <c r="G136" s="11">
        <f>+F136*E136</f>
        <v>0</v>
      </c>
      <c r="I136" s="52"/>
    </row>
    <row r="137" spans="2:9">
      <c r="B137" s="37"/>
      <c r="C137" s="31"/>
      <c r="D137" s="29"/>
      <c r="E137" s="236"/>
      <c r="F137" s="10"/>
      <c r="G137" s="11"/>
      <c r="I137" s="52"/>
    </row>
    <row r="138" spans="2:9" s="1" customFormat="1" ht="13">
      <c r="B138" s="49"/>
      <c r="C138" s="63" t="s">
        <v>471</v>
      </c>
      <c r="D138" s="64"/>
      <c r="E138" s="244"/>
      <c r="F138" s="65"/>
      <c r="G138" s="225">
        <f>SUM(G118:G136)</f>
        <v>0</v>
      </c>
      <c r="H138" s="7"/>
      <c r="I138" s="52"/>
    </row>
    <row r="139" spans="2:9">
      <c r="B139" s="30"/>
      <c r="C139" s="31"/>
      <c r="D139" s="29"/>
      <c r="E139" s="236"/>
      <c r="F139" s="10"/>
      <c r="G139" s="11"/>
      <c r="I139" s="52"/>
    </row>
    <row r="140" spans="2:9" ht="13">
      <c r="B140" s="66" t="s">
        <v>25</v>
      </c>
      <c r="C140" s="67" t="s">
        <v>472</v>
      </c>
      <c r="D140" s="68"/>
      <c r="E140" s="245"/>
      <c r="F140" s="69"/>
      <c r="G140" s="226"/>
      <c r="I140" s="52"/>
    </row>
    <row r="141" spans="2:9" s="1" customFormat="1" ht="13">
      <c r="B141" s="35"/>
      <c r="C141" s="36" t="s">
        <v>473</v>
      </c>
      <c r="D141" s="47"/>
      <c r="E141" s="243"/>
      <c r="F141" s="48"/>
      <c r="G141" s="224"/>
      <c r="H141" s="7"/>
      <c r="I141" s="62"/>
    </row>
    <row r="142" spans="2:9" s="1" customFormat="1" ht="13">
      <c r="B142" s="35"/>
      <c r="C142" s="36"/>
      <c r="D142" s="47"/>
      <c r="E142" s="243"/>
      <c r="F142" s="48"/>
      <c r="G142" s="224"/>
      <c r="H142" s="7"/>
    </row>
    <row r="143" spans="2:9" s="1" customFormat="1" ht="25">
      <c r="B143" s="35" t="s">
        <v>370</v>
      </c>
      <c r="C143" s="36" t="s">
        <v>474</v>
      </c>
      <c r="D143" s="47"/>
      <c r="E143" s="243"/>
      <c r="F143" s="48"/>
      <c r="G143" s="224"/>
      <c r="H143" s="7"/>
    </row>
    <row r="144" spans="2:9" s="1" customFormat="1" ht="13">
      <c r="B144" s="35"/>
      <c r="C144" s="36"/>
      <c r="D144" s="47"/>
      <c r="E144" s="243"/>
      <c r="F144" s="48"/>
      <c r="G144" s="224"/>
      <c r="H144" s="7"/>
    </row>
    <row r="145" spans="2:8" s="1" customFormat="1" ht="100">
      <c r="B145" s="35" t="s">
        <v>372</v>
      </c>
      <c r="C145" s="36" t="s">
        <v>475</v>
      </c>
      <c r="D145" s="47"/>
      <c r="E145" s="243"/>
      <c r="F145" s="48"/>
      <c r="G145" s="224"/>
      <c r="H145" s="7"/>
    </row>
    <row r="146" spans="2:8" s="1" customFormat="1" ht="13">
      <c r="B146" s="35"/>
      <c r="C146" s="36"/>
      <c r="D146" s="47"/>
      <c r="E146" s="243"/>
      <c r="F146" s="48"/>
      <c r="G146" s="224"/>
      <c r="H146" s="7"/>
    </row>
    <row r="147" spans="2:8" s="1" customFormat="1" ht="13">
      <c r="B147" s="35" t="s">
        <v>374</v>
      </c>
      <c r="C147" s="36" t="s">
        <v>476</v>
      </c>
      <c r="D147" s="47"/>
      <c r="E147" s="243"/>
      <c r="F147" s="48"/>
      <c r="G147" s="224"/>
      <c r="H147" s="7"/>
    </row>
    <row r="148" spans="2:8" s="1" customFormat="1" ht="13">
      <c r="B148" s="35"/>
      <c r="C148" s="36"/>
      <c r="D148" s="47"/>
      <c r="E148" s="243"/>
      <c r="F148" s="48"/>
      <c r="G148" s="224"/>
      <c r="H148" s="7"/>
    </row>
    <row r="149" spans="2:8" s="1" customFormat="1" ht="13">
      <c r="B149" s="35" t="s">
        <v>376</v>
      </c>
      <c r="C149" s="36" t="s">
        <v>477</v>
      </c>
      <c r="D149" s="47"/>
      <c r="E149" s="243"/>
      <c r="F149" s="48"/>
      <c r="G149" s="224"/>
      <c r="H149" s="7"/>
    </row>
    <row r="150" spans="2:8" s="1" customFormat="1" ht="13">
      <c r="B150" s="35"/>
      <c r="C150" s="36"/>
      <c r="D150" s="47"/>
      <c r="E150" s="243"/>
      <c r="F150" s="48"/>
      <c r="G150" s="224"/>
      <c r="H150" s="7"/>
    </row>
    <row r="151" spans="2:8" s="1" customFormat="1" ht="62.5">
      <c r="B151" s="35" t="s">
        <v>378</v>
      </c>
      <c r="C151" s="36" t="s">
        <v>478</v>
      </c>
      <c r="D151" s="47"/>
      <c r="E151" s="243"/>
      <c r="F151" s="48"/>
      <c r="G151" s="224"/>
      <c r="H151" s="7"/>
    </row>
    <row r="152" spans="2:8" s="1" customFormat="1" ht="13">
      <c r="B152" s="35"/>
      <c r="C152" s="36"/>
      <c r="D152" s="47"/>
      <c r="E152" s="243"/>
      <c r="F152" s="48"/>
      <c r="G152" s="224"/>
      <c r="H152" s="7"/>
    </row>
    <row r="153" spans="2:8" s="1" customFormat="1" ht="13">
      <c r="B153" s="35" t="s">
        <v>380</v>
      </c>
      <c r="C153" s="36" t="s">
        <v>479</v>
      </c>
      <c r="D153" s="47"/>
      <c r="E153" s="243"/>
      <c r="F153" s="48"/>
      <c r="G153" s="224"/>
      <c r="H153" s="7"/>
    </row>
    <row r="154" spans="2:8" s="1" customFormat="1" ht="13">
      <c r="B154" s="35"/>
      <c r="C154" s="36"/>
      <c r="D154" s="47"/>
      <c r="E154" s="243"/>
      <c r="F154" s="48"/>
      <c r="G154" s="224"/>
      <c r="H154" s="7"/>
    </row>
    <row r="155" spans="2:8" s="1" customFormat="1" ht="13">
      <c r="B155" s="35" t="s">
        <v>382</v>
      </c>
      <c r="C155" s="36" t="s">
        <v>480</v>
      </c>
      <c r="D155" s="47"/>
      <c r="E155" s="243"/>
      <c r="F155" s="48"/>
      <c r="G155" s="224"/>
      <c r="H155" s="7"/>
    </row>
    <row r="156" spans="2:8" s="1" customFormat="1" ht="13">
      <c r="B156" s="35"/>
      <c r="C156" s="36"/>
      <c r="D156" s="47"/>
      <c r="E156" s="243"/>
      <c r="F156" s="48"/>
      <c r="G156" s="224"/>
      <c r="H156" s="7"/>
    </row>
    <row r="157" spans="2:8" s="1" customFormat="1" ht="37.5">
      <c r="B157" s="35" t="s">
        <v>384</v>
      </c>
      <c r="C157" s="36" t="s">
        <v>481</v>
      </c>
      <c r="D157" s="47"/>
      <c r="E157" s="243"/>
      <c r="F157" s="48"/>
      <c r="G157" s="224"/>
      <c r="H157" s="7"/>
    </row>
    <row r="158" spans="2:8" s="1" customFormat="1" ht="13">
      <c r="B158" s="35"/>
      <c r="C158" s="36"/>
      <c r="D158" s="47"/>
      <c r="E158" s="243"/>
      <c r="F158" s="48"/>
      <c r="G158" s="224"/>
      <c r="H158" s="7"/>
    </row>
    <row r="159" spans="2:8" s="1" customFormat="1" ht="25">
      <c r="B159" s="35" t="s">
        <v>386</v>
      </c>
      <c r="C159" s="36" t="s">
        <v>482</v>
      </c>
      <c r="D159" s="47"/>
      <c r="E159" s="243"/>
      <c r="F159" s="48"/>
      <c r="G159" s="224"/>
      <c r="H159" s="7"/>
    </row>
    <row r="160" spans="2:8" s="1" customFormat="1" ht="13">
      <c r="B160" s="35"/>
      <c r="C160" s="36"/>
      <c r="D160" s="47"/>
      <c r="E160" s="243"/>
      <c r="F160" s="48"/>
      <c r="G160" s="224"/>
      <c r="H160" s="7"/>
    </row>
    <row r="161" spans="2:8" s="1" customFormat="1" ht="13">
      <c r="B161" s="35" t="s">
        <v>388</v>
      </c>
      <c r="C161" s="36" t="s">
        <v>483</v>
      </c>
      <c r="D161" s="47"/>
      <c r="E161" s="243"/>
      <c r="F161" s="48"/>
      <c r="G161" s="224"/>
      <c r="H161" s="7"/>
    </row>
    <row r="162" spans="2:8" s="1" customFormat="1" ht="13">
      <c r="B162" s="35"/>
      <c r="C162" s="36"/>
      <c r="D162" s="47"/>
      <c r="E162" s="243"/>
      <c r="F162" s="48"/>
      <c r="G162" s="224"/>
      <c r="H162" s="7"/>
    </row>
    <row r="163" spans="2:8" s="1" customFormat="1" ht="25">
      <c r="B163" s="35" t="s">
        <v>390</v>
      </c>
      <c r="C163" s="36" t="s">
        <v>484</v>
      </c>
      <c r="D163" s="47"/>
      <c r="E163" s="243"/>
      <c r="F163" s="48"/>
      <c r="G163" s="224"/>
      <c r="H163" s="7"/>
    </row>
    <row r="164" spans="2:8" s="1" customFormat="1" ht="13">
      <c r="B164" s="35"/>
      <c r="C164" s="36"/>
      <c r="D164" s="47"/>
      <c r="E164" s="243"/>
      <c r="F164" s="48"/>
      <c r="G164" s="224"/>
      <c r="H164" s="7"/>
    </row>
    <row r="165" spans="2:8" s="1" customFormat="1" ht="25">
      <c r="B165" s="35" t="s">
        <v>392</v>
      </c>
      <c r="C165" s="36" t="s">
        <v>485</v>
      </c>
      <c r="D165" s="47"/>
      <c r="E165" s="243"/>
      <c r="F165" s="48"/>
      <c r="G165" s="224"/>
      <c r="H165" s="7"/>
    </row>
    <row r="166" spans="2:8" s="1" customFormat="1" ht="13">
      <c r="B166" s="35"/>
      <c r="C166" s="36"/>
      <c r="D166" s="47"/>
      <c r="E166" s="243"/>
      <c r="F166" s="48"/>
      <c r="G166" s="224"/>
      <c r="H166" s="7"/>
    </row>
    <row r="167" spans="2:8" s="1" customFormat="1" ht="37.5">
      <c r="B167" s="35" t="s">
        <v>394</v>
      </c>
      <c r="C167" s="36" t="s">
        <v>486</v>
      </c>
      <c r="D167" s="47"/>
      <c r="E167" s="243"/>
      <c r="F167" s="48"/>
      <c r="G167" s="224"/>
      <c r="H167" s="7"/>
    </row>
    <row r="168" spans="2:8" s="1" customFormat="1" ht="13">
      <c r="B168" s="35"/>
      <c r="C168" s="36"/>
      <c r="D168" s="47"/>
      <c r="E168" s="243"/>
      <c r="F168" s="48"/>
      <c r="G168" s="224"/>
      <c r="H168" s="7"/>
    </row>
    <row r="169" spans="2:8" s="1" customFormat="1" ht="37.5">
      <c r="B169" s="35" t="s">
        <v>396</v>
      </c>
      <c r="C169" s="36" t="s">
        <v>487</v>
      </c>
      <c r="D169" s="47"/>
      <c r="E169" s="243"/>
      <c r="F169" s="48"/>
      <c r="G169" s="224"/>
      <c r="H169" s="7"/>
    </row>
    <row r="170" spans="2:8" s="1" customFormat="1" ht="13">
      <c r="B170" s="35"/>
      <c r="C170" s="36"/>
      <c r="D170" s="47"/>
      <c r="E170" s="243"/>
      <c r="F170" s="48"/>
      <c r="G170" s="224"/>
      <c r="H170" s="7"/>
    </row>
    <row r="171" spans="2:8" s="1" customFormat="1" ht="37.5">
      <c r="B171" s="35" t="s">
        <v>448</v>
      </c>
      <c r="C171" s="36" t="s">
        <v>488</v>
      </c>
      <c r="D171" s="47"/>
      <c r="E171" s="243"/>
      <c r="F171" s="48"/>
      <c r="G171" s="224"/>
      <c r="H171" s="7"/>
    </row>
    <row r="172" spans="2:8" s="1" customFormat="1" ht="13">
      <c r="B172" s="35"/>
      <c r="C172" s="36"/>
      <c r="D172" s="47"/>
      <c r="E172" s="243"/>
      <c r="F172" s="48"/>
      <c r="G172" s="224"/>
      <c r="H172" s="7"/>
    </row>
    <row r="173" spans="2:8" s="1" customFormat="1" ht="13">
      <c r="B173" s="35" t="s">
        <v>398</v>
      </c>
      <c r="C173" s="36" t="s">
        <v>489</v>
      </c>
      <c r="D173" s="47"/>
      <c r="E173" s="243"/>
      <c r="F173" s="48"/>
      <c r="G173" s="224"/>
      <c r="H173" s="7"/>
    </row>
    <row r="174" spans="2:8" s="1" customFormat="1" ht="13">
      <c r="B174" s="35"/>
      <c r="C174" s="36"/>
      <c r="D174" s="47"/>
      <c r="E174" s="243"/>
      <c r="F174" s="48"/>
      <c r="G174" s="224"/>
      <c r="H174" s="7"/>
    </row>
    <row r="175" spans="2:8" s="1" customFormat="1" ht="25">
      <c r="B175" s="35" t="s">
        <v>400</v>
      </c>
      <c r="C175" s="36" t="s">
        <v>490</v>
      </c>
      <c r="D175" s="47"/>
      <c r="E175" s="243"/>
      <c r="F175" s="48"/>
      <c r="G175" s="224"/>
      <c r="H175" s="7"/>
    </row>
    <row r="176" spans="2:8" s="1" customFormat="1" ht="13">
      <c r="B176" s="35"/>
      <c r="C176" s="36"/>
      <c r="D176" s="47"/>
      <c r="E176" s="243"/>
      <c r="F176" s="48"/>
      <c r="G176" s="224"/>
      <c r="H176" s="7"/>
    </row>
    <row r="177" spans="2:9" s="1" customFormat="1" ht="25">
      <c r="B177" s="35" t="s">
        <v>402</v>
      </c>
      <c r="C177" s="36" t="s">
        <v>491</v>
      </c>
      <c r="D177" s="47"/>
      <c r="E177" s="243"/>
      <c r="F177" s="48"/>
      <c r="G177" s="224"/>
      <c r="H177" s="7"/>
    </row>
    <row r="178" spans="2:9" s="1" customFormat="1" ht="13">
      <c r="B178" s="35"/>
      <c r="C178" s="36"/>
      <c r="D178" s="47"/>
      <c r="E178" s="243"/>
      <c r="F178" s="48"/>
      <c r="G178" s="224"/>
      <c r="H178" s="7"/>
    </row>
    <row r="179" spans="2:9" s="1" customFormat="1" ht="25">
      <c r="B179" s="35" t="s">
        <v>404</v>
      </c>
      <c r="C179" s="36" t="s">
        <v>492</v>
      </c>
      <c r="D179" s="47"/>
      <c r="E179" s="243"/>
      <c r="F179" s="48"/>
      <c r="G179" s="224"/>
      <c r="H179" s="7"/>
    </row>
    <row r="180" spans="2:9" s="1" customFormat="1" ht="13">
      <c r="B180" s="35"/>
      <c r="C180" s="36"/>
      <c r="D180" s="47"/>
      <c r="E180" s="243"/>
      <c r="F180" s="48"/>
      <c r="G180" s="224"/>
      <c r="H180" s="7"/>
    </row>
    <row r="181" spans="2:9" s="1" customFormat="1" ht="109.5" customHeight="1">
      <c r="B181" s="35" t="s">
        <v>408</v>
      </c>
      <c r="C181" s="36" t="s">
        <v>493</v>
      </c>
      <c r="D181" s="47"/>
      <c r="E181" s="243"/>
      <c r="F181" s="48"/>
      <c r="G181" s="224"/>
      <c r="H181" s="7"/>
    </row>
    <row r="182" spans="2:9" ht="13">
      <c r="B182" s="70"/>
      <c r="C182" s="71"/>
      <c r="D182" s="71"/>
      <c r="E182" s="236"/>
      <c r="F182" s="10"/>
      <c r="G182" s="11"/>
    </row>
    <row r="183" spans="2:9" ht="14.25" customHeight="1">
      <c r="B183" s="70" t="s">
        <v>429</v>
      </c>
      <c r="C183" s="31" t="s">
        <v>494</v>
      </c>
      <c r="D183" s="71"/>
      <c r="E183" s="236"/>
      <c r="F183" s="10"/>
      <c r="G183" s="11"/>
    </row>
    <row r="184" spans="2:9" ht="13">
      <c r="B184" s="70" t="s">
        <v>495</v>
      </c>
      <c r="C184" s="31" t="s">
        <v>496</v>
      </c>
      <c r="D184" s="71"/>
      <c r="E184" s="236"/>
      <c r="F184" s="10"/>
      <c r="G184" s="11"/>
    </row>
    <row r="185" spans="2:9" ht="25">
      <c r="B185" s="70" t="s">
        <v>497</v>
      </c>
      <c r="C185" s="31" t="s">
        <v>498</v>
      </c>
      <c r="D185" s="71"/>
      <c r="E185" s="236"/>
      <c r="F185" s="10"/>
      <c r="G185" s="11"/>
    </row>
    <row r="186" spans="2:9" ht="25">
      <c r="B186" s="70" t="s">
        <v>499</v>
      </c>
      <c r="C186" s="31" t="s">
        <v>500</v>
      </c>
      <c r="D186" s="71"/>
      <c r="E186" s="236"/>
      <c r="F186" s="10"/>
      <c r="G186" s="11"/>
    </row>
    <row r="187" spans="2:9" ht="25">
      <c r="B187" s="70" t="s">
        <v>501</v>
      </c>
      <c r="C187" s="31" t="s">
        <v>502</v>
      </c>
      <c r="D187" s="71"/>
      <c r="E187" s="236"/>
      <c r="F187" s="10"/>
      <c r="G187" s="11"/>
    </row>
    <row r="188" spans="2:9" ht="30" customHeight="1">
      <c r="B188" s="70" t="s">
        <v>503</v>
      </c>
      <c r="C188" s="31" t="s">
        <v>504</v>
      </c>
      <c r="D188" s="71"/>
      <c r="E188" s="236"/>
      <c r="F188" s="10"/>
      <c r="G188" s="11"/>
    </row>
    <row r="189" spans="2:9" ht="30" customHeight="1">
      <c r="B189" s="70" t="s">
        <v>505</v>
      </c>
      <c r="C189" s="31" t="s">
        <v>506</v>
      </c>
      <c r="D189" s="71"/>
      <c r="E189" s="236"/>
      <c r="F189" s="10"/>
      <c r="G189" s="11"/>
    </row>
    <row r="190" spans="2:9" ht="13">
      <c r="B190" s="72" t="s">
        <v>25</v>
      </c>
      <c r="C190" s="73" t="s">
        <v>507</v>
      </c>
      <c r="D190" s="74"/>
      <c r="E190" s="246"/>
      <c r="F190" s="75"/>
      <c r="G190" s="227"/>
    </row>
    <row r="191" spans="2:9" ht="13">
      <c r="B191" s="70"/>
      <c r="C191" s="31"/>
      <c r="D191" s="71"/>
      <c r="E191" s="236"/>
      <c r="F191" s="10"/>
      <c r="G191" s="11"/>
    </row>
    <row r="192" spans="2:9" ht="100">
      <c r="B192" s="30" t="s">
        <v>508</v>
      </c>
      <c r="C192" s="52" t="s">
        <v>509</v>
      </c>
      <c r="D192" s="29"/>
      <c r="E192" s="236"/>
      <c r="F192" s="10"/>
      <c r="G192" s="11"/>
      <c r="I192" s="52"/>
    </row>
    <row r="193" spans="2:12">
      <c r="B193" s="30"/>
      <c r="C193" s="71" t="s">
        <v>510</v>
      </c>
      <c r="D193" s="29" t="s">
        <v>454</v>
      </c>
      <c r="E193" s="236">
        <v>110</v>
      </c>
      <c r="F193" s="10"/>
      <c r="G193" s="11">
        <f t="shared" ref="G193:G197" si="1">+F193*E193</f>
        <v>0</v>
      </c>
      <c r="I193" s="52"/>
    </row>
    <row r="194" spans="2:12">
      <c r="B194" s="30"/>
      <c r="C194" s="71" t="s">
        <v>511</v>
      </c>
      <c r="D194" s="29" t="s">
        <v>454</v>
      </c>
      <c r="E194" s="236">
        <v>150</v>
      </c>
      <c r="F194" s="10"/>
      <c r="G194" s="11">
        <f t="shared" si="1"/>
        <v>0</v>
      </c>
      <c r="I194" s="52"/>
    </row>
    <row r="195" spans="2:12">
      <c r="B195" s="30"/>
      <c r="C195" s="71" t="s">
        <v>512</v>
      </c>
      <c r="D195" s="29" t="s">
        <v>454</v>
      </c>
      <c r="E195" s="236">
        <v>11</v>
      </c>
      <c r="F195" s="10"/>
      <c r="G195" s="11">
        <f t="shared" si="1"/>
        <v>0</v>
      </c>
      <c r="I195" s="52"/>
    </row>
    <row r="196" spans="2:12" ht="25">
      <c r="B196" s="30"/>
      <c r="C196" s="76" t="s">
        <v>513</v>
      </c>
      <c r="D196" s="29" t="s">
        <v>454</v>
      </c>
      <c r="E196" s="236">
        <v>206</v>
      </c>
      <c r="F196" s="10"/>
      <c r="G196" s="11">
        <f t="shared" si="1"/>
        <v>0</v>
      </c>
      <c r="I196" s="52"/>
    </row>
    <row r="197" spans="2:12">
      <c r="B197" s="30"/>
      <c r="C197" s="71" t="s">
        <v>514</v>
      </c>
      <c r="D197" s="29" t="s">
        <v>515</v>
      </c>
      <c r="E197" s="236">
        <v>234</v>
      </c>
      <c r="F197" s="10"/>
      <c r="G197" s="11">
        <f t="shared" si="1"/>
        <v>0</v>
      </c>
      <c r="I197" s="52"/>
    </row>
    <row r="198" spans="2:12">
      <c r="B198" s="30"/>
      <c r="C198" s="71" t="s">
        <v>516</v>
      </c>
      <c r="D198" s="29" t="s">
        <v>454</v>
      </c>
      <c r="E198" s="236">
        <v>80</v>
      </c>
      <c r="F198" s="10"/>
      <c r="G198" s="11">
        <f t="shared" ref="G198" si="2">+F198*E198</f>
        <v>0</v>
      </c>
      <c r="I198" s="52"/>
    </row>
    <row r="199" spans="2:12">
      <c r="B199" s="30"/>
      <c r="C199" s="31"/>
      <c r="D199" s="29"/>
      <c r="E199" s="236"/>
      <c r="F199" s="10"/>
      <c r="G199" s="11"/>
      <c r="I199" s="52"/>
    </row>
    <row r="200" spans="2:12">
      <c r="B200" s="30"/>
      <c r="C200" s="31"/>
      <c r="D200" s="29"/>
      <c r="E200" s="236"/>
      <c r="F200" s="10"/>
      <c r="G200" s="11"/>
    </row>
    <row r="201" spans="2:12" s="1" customFormat="1" ht="13">
      <c r="B201" s="77"/>
      <c r="C201" s="63" t="s">
        <v>517</v>
      </c>
      <c r="D201" s="64"/>
      <c r="E201" s="244"/>
      <c r="F201" s="65"/>
      <c r="G201" s="225">
        <f>SUM(G193:G199)</f>
        <v>0</v>
      </c>
      <c r="H201" s="7"/>
      <c r="I201" s="7"/>
    </row>
    <row r="202" spans="2:12" ht="13">
      <c r="B202" s="70"/>
      <c r="C202" s="71"/>
      <c r="D202" s="71"/>
      <c r="E202" s="236"/>
      <c r="F202" s="10"/>
      <c r="G202" s="11"/>
    </row>
    <row r="203" spans="2:12" ht="13">
      <c r="B203" s="72" t="s">
        <v>518</v>
      </c>
      <c r="C203" s="73" t="s">
        <v>519</v>
      </c>
      <c r="D203" s="74"/>
      <c r="E203" s="246"/>
      <c r="F203" s="75"/>
      <c r="G203" s="227"/>
    </row>
    <row r="204" spans="2:12" ht="137.5">
      <c r="B204" s="30"/>
      <c r="C204" s="52" t="s">
        <v>520</v>
      </c>
      <c r="D204" s="29"/>
      <c r="E204" s="236"/>
      <c r="F204" s="10"/>
      <c r="G204" s="11"/>
    </row>
    <row r="205" spans="2:12" ht="13">
      <c r="B205" s="30"/>
      <c r="C205" s="28" t="s">
        <v>521</v>
      </c>
      <c r="D205" s="29"/>
      <c r="E205" s="236"/>
      <c r="F205" s="10"/>
      <c r="G205" s="11"/>
    </row>
    <row r="206" spans="2:12">
      <c r="B206" s="37" t="s">
        <v>522</v>
      </c>
      <c r="C206" s="76" t="s">
        <v>523</v>
      </c>
      <c r="D206" s="78" t="s">
        <v>454</v>
      </c>
      <c r="E206" s="236">
        <v>560</v>
      </c>
      <c r="F206" s="55"/>
      <c r="G206" s="11">
        <f>+F206*E206</f>
        <v>0</v>
      </c>
      <c r="K206" s="5"/>
      <c r="L206" s="90"/>
    </row>
    <row r="207" spans="2:12">
      <c r="B207" s="37"/>
      <c r="C207" s="31"/>
      <c r="D207" s="78"/>
      <c r="E207" s="236"/>
      <c r="F207" s="55"/>
      <c r="G207" s="11"/>
    </row>
    <row r="208" spans="2:12">
      <c r="B208" s="37" t="s">
        <v>524</v>
      </c>
      <c r="C208" s="31" t="s">
        <v>525</v>
      </c>
      <c r="D208" s="78" t="s">
        <v>454</v>
      </c>
      <c r="E208" s="236">
        <v>85</v>
      </c>
      <c r="F208" s="55"/>
      <c r="G208" s="11">
        <f>+F208*E208</f>
        <v>0</v>
      </c>
    </row>
    <row r="209" spans="2:12">
      <c r="B209" s="37"/>
      <c r="C209" s="31"/>
      <c r="D209" s="78"/>
      <c r="E209" s="236"/>
      <c r="F209" s="55"/>
      <c r="G209" s="11"/>
    </row>
    <row r="210" spans="2:12">
      <c r="B210" s="37" t="s">
        <v>526</v>
      </c>
      <c r="C210" s="31" t="s">
        <v>527</v>
      </c>
      <c r="D210" s="78" t="s">
        <v>454</v>
      </c>
      <c r="E210" s="236">
        <v>570</v>
      </c>
      <c r="F210" s="55"/>
      <c r="G210" s="11">
        <f>+F210*E210</f>
        <v>0</v>
      </c>
      <c r="K210" s="5"/>
      <c r="L210" s="90"/>
    </row>
    <row r="211" spans="2:12">
      <c r="B211" s="37"/>
      <c r="C211" s="31"/>
      <c r="D211" s="78"/>
      <c r="E211" s="236"/>
      <c r="F211" s="55"/>
      <c r="G211" s="11"/>
    </row>
    <row r="212" spans="2:12">
      <c r="B212" s="37" t="s">
        <v>528</v>
      </c>
      <c r="C212" s="31" t="s">
        <v>529</v>
      </c>
      <c r="D212" s="78" t="s">
        <v>454</v>
      </c>
      <c r="E212" s="236">
        <v>160</v>
      </c>
      <c r="F212" s="55"/>
      <c r="G212" s="11">
        <f>+F212*E212</f>
        <v>0</v>
      </c>
    </row>
    <row r="213" spans="2:12">
      <c r="B213" s="37"/>
      <c r="C213" s="31"/>
      <c r="D213" s="78"/>
      <c r="E213" s="236"/>
      <c r="F213" s="55"/>
      <c r="G213" s="11"/>
    </row>
    <row r="214" spans="2:12">
      <c r="B214" s="37" t="s">
        <v>530</v>
      </c>
      <c r="C214" s="31" t="s">
        <v>531</v>
      </c>
      <c r="D214" s="78" t="s">
        <v>454</v>
      </c>
      <c r="E214" s="236">
        <v>75</v>
      </c>
      <c r="F214" s="55"/>
      <c r="G214" s="11">
        <f>+F214*E214</f>
        <v>0</v>
      </c>
      <c r="K214" s="5"/>
    </row>
    <row r="215" spans="2:12">
      <c r="B215" s="37"/>
      <c r="C215" s="31"/>
      <c r="D215" s="78"/>
      <c r="E215" s="236"/>
      <c r="F215" s="55"/>
      <c r="G215" s="11"/>
      <c r="K215" s="5"/>
    </row>
    <row r="216" spans="2:12">
      <c r="B216" s="37" t="s">
        <v>532</v>
      </c>
      <c r="C216" s="31" t="s">
        <v>533</v>
      </c>
      <c r="D216" s="78" t="s">
        <v>454</v>
      </c>
      <c r="E216" s="236">
        <v>1270</v>
      </c>
      <c r="F216" s="55"/>
      <c r="G216" s="11">
        <f>+F216*E216</f>
        <v>0</v>
      </c>
      <c r="K216" s="5"/>
    </row>
    <row r="217" spans="2:12">
      <c r="B217" s="37"/>
      <c r="C217" s="31"/>
      <c r="D217" s="78"/>
      <c r="E217" s="236"/>
      <c r="F217" s="55"/>
      <c r="G217" s="11"/>
      <c r="K217" s="5"/>
    </row>
    <row r="218" spans="2:12">
      <c r="B218" s="37" t="s">
        <v>534</v>
      </c>
      <c r="C218" s="31" t="s">
        <v>535</v>
      </c>
      <c r="D218" s="78" t="s">
        <v>454</v>
      </c>
      <c r="E218" s="236">
        <v>1520</v>
      </c>
      <c r="F218" s="55"/>
      <c r="G218" s="11">
        <f>+F218*E218</f>
        <v>0</v>
      </c>
      <c r="K218" s="5"/>
    </row>
    <row r="219" spans="2:12">
      <c r="B219" s="37"/>
      <c r="C219" s="31"/>
      <c r="D219" s="78"/>
      <c r="E219" s="236"/>
      <c r="F219" s="55"/>
      <c r="G219" s="11"/>
      <c r="K219" s="5"/>
    </row>
    <row r="220" spans="2:12">
      <c r="B220" s="37" t="s">
        <v>536</v>
      </c>
      <c r="C220" s="31" t="s">
        <v>537</v>
      </c>
      <c r="D220" s="78" t="s">
        <v>454</v>
      </c>
      <c r="E220" s="236">
        <v>200</v>
      </c>
      <c r="F220" s="55"/>
      <c r="G220" s="11">
        <f>+F220*E220</f>
        <v>0</v>
      </c>
      <c r="J220" s="5"/>
      <c r="K220" s="5"/>
      <c r="L220" s="5"/>
    </row>
    <row r="221" spans="2:12">
      <c r="B221" s="37"/>
      <c r="C221" s="31"/>
      <c r="D221" s="78"/>
      <c r="E221" s="236"/>
      <c r="F221" s="55"/>
      <c r="G221" s="11"/>
      <c r="L221" s="5"/>
    </row>
    <row r="222" spans="2:12" ht="175">
      <c r="B222" s="37" t="s">
        <v>538</v>
      </c>
      <c r="C222" s="52" t="s">
        <v>539</v>
      </c>
      <c r="D222" s="78"/>
      <c r="E222" s="236"/>
      <c r="F222" s="55"/>
      <c r="G222" s="11"/>
      <c r="I222" s="52"/>
      <c r="L222" s="5"/>
    </row>
    <row r="223" spans="2:12">
      <c r="B223" s="37"/>
      <c r="C223" s="31"/>
      <c r="D223" s="78"/>
      <c r="E223" s="236"/>
      <c r="F223" s="55"/>
      <c r="G223" s="11"/>
    </row>
    <row r="224" spans="2:12">
      <c r="B224" s="37" t="s">
        <v>411</v>
      </c>
      <c r="C224" s="76" t="s">
        <v>540</v>
      </c>
      <c r="D224" s="78" t="s">
        <v>515</v>
      </c>
      <c r="E224" s="247">
        <v>520</v>
      </c>
      <c r="F224" s="55"/>
      <c r="G224" s="11">
        <f>+F224*E224</f>
        <v>0</v>
      </c>
    </row>
    <row r="225" spans="2:9">
      <c r="B225" s="37"/>
      <c r="C225" s="31"/>
      <c r="D225" s="78"/>
      <c r="E225" s="236"/>
      <c r="F225" s="55"/>
      <c r="G225" s="11"/>
    </row>
    <row r="226" spans="2:9">
      <c r="B226" s="37" t="s">
        <v>413</v>
      </c>
      <c r="C226" s="31" t="s">
        <v>541</v>
      </c>
      <c r="D226" s="78" t="s">
        <v>515</v>
      </c>
      <c r="E226" s="236">
        <v>100</v>
      </c>
      <c r="F226" s="55"/>
      <c r="G226" s="11">
        <f>+F226*E226</f>
        <v>0</v>
      </c>
    </row>
    <row r="227" spans="2:9">
      <c r="B227" s="37"/>
      <c r="C227" s="31"/>
      <c r="D227" s="78"/>
      <c r="E227" s="236"/>
      <c r="F227" s="55"/>
      <c r="G227" s="11"/>
    </row>
    <row r="228" spans="2:9">
      <c r="B228" s="37" t="s">
        <v>415</v>
      </c>
      <c r="C228" s="31" t="s">
        <v>542</v>
      </c>
      <c r="D228" s="78" t="s">
        <v>515</v>
      </c>
      <c r="E228" s="247">
        <v>3900</v>
      </c>
      <c r="F228" s="55"/>
      <c r="G228" s="11">
        <f>+F228*E228</f>
        <v>0</v>
      </c>
    </row>
    <row r="229" spans="2:9">
      <c r="B229" s="37"/>
      <c r="C229" s="31"/>
      <c r="D229" s="78"/>
      <c r="E229" s="236"/>
      <c r="F229" s="55"/>
      <c r="G229" s="11"/>
    </row>
    <row r="230" spans="2:9">
      <c r="B230" s="37" t="s">
        <v>417</v>
      </c>
      <c r="C230" s="31" t="s">
        <v>543</v>
      </c>
      <c r="D230" s="78" t="s">
        <v>515</v>
      </c>
      <c r="E230" s="236">
        <v>1300</v>
      </c>
      <c r="F230" s="55"/>
      <c r="G230" s="11">
        <f t="shared" ref="G230" si="3">+F230*E230</f>
        <v>0</v>
      </c>
    </row>
    <row r="231" spans="2:9">
      <c r="B231" s="37"/>
      <c r="C231" s="31"/>
      <c r="D231" s="78"/>
      <c r="E231" s="236"/>
      <c r="F231" s="55"/>
      <c r="G231" s="11"/>
    </row>
    <row r="232" spans="2:9">
      <c r="B232" s="37" t="s">
        <v>419</v>
      </c>
      <c r="C232" s="31" t="s">
        <v>544</v>
      </c>
      <c r="D232" s="78" t="s">
        <v>515</v>
      </c>
      <c r="E232" s="247">
        <v>500</v>
      </c>
      <c r="F232" s="55"/>
      <c r="G232" s="11">
        <f t="shared" ref="G232" si="4">+F232*E232</f>
        <v>0</v>
      </c>
    </row>
    <row r="233" spans="2:9">
      <c r="B233" s="37"/>
      <c r="C233" s="31"/>
      <c r="D233" s="78"/>
      <c r="E233" s="236"/>
      <c r="F233" s="55"/>
      <c r="G233" s="11"/>
    </row>
    <row r="234" spans="2:9">
      <c r="B234" s="37" t="s">
        <v>421</v>
      </c>
      <c r="C234" s="31" t="s">
        <v>545</v>
      </c>
      <c r="D234" s="78" t="s">
        <v>515</v>
      </c>
      <c r="E234" s="247">
        <f>+E218*8</f>
        <v>12160</v>
      </c>
      <c r="F234" s="55"/>
      <c r="G234" s="11">
        <f>+F234*E234</f>
        <v>0</v>
      </c>
    </row>
    <row r="235" spans="2:9">
      <c r="B235" s="37"/>
      <c r="C235" s="31"/>
      <c r="D235" s="78"/>
      <c r="E235" s="236"/>
      <c r="F235" s="55"/>
      <c r="G235" s="11"/>
    </row>
    <row r="236" spans="2:9">
      <c r="B236" s="37" t="s">
        <v>423</v>
      </c>
      <c r="C236" s="31" t="s">
        <v>546</v>
      </c>
      <c r="D236" s="78" t="s">
        <v>515</v>
      </c>
      <c r="E236" s="247">
        <v>10100</v>
      </c>
      <c r="F236" s="55"/>
      <c r="G236" s="11">
        <f t="shared" ref="G236" si="5">+F236*E236</f>
        <v>0</v>
      </c>
    </row>
    <row r="237" spans="2:9">
      <c r="B237" s="37"/>
      <c r="C237" s="31"/>
      <c r="D237" s="78"/>
      <c r="E237" s="236"/>
      <c r="F237" s="55"/>
      <c r="G237" s="11"/>
    </row>
    <row r="238" spans="2:9">
      <c r="B238" s="37" t="s">
        <v>425</v>
      </c>
      <c r="C238" s="31" t="s">
        <v>547</v>
      </c>
      <c r="D238" s="78" t="s">
        <v>515</v>
      </c>
      <c r="E238" s="247">
        <v>1000</v>
      </c>
      <c r="F238" s="55"/>
      <c r="G238" s="11">
        <f>+F238*E238</f>
        <v>0</v>
      </c>
    </row>
    <row r="239" spans="2:9">
      <c r="B239" s="37"/>
      <c r="C239" s="31"/>
      <c r="D239" s="78"/>
      <c r="E239" s="236"/>
      <c r="F239" s="55"/>
      <c r="G239" s="11"/>
    </row>
    <row r="240" spans="2:9" ht="65">
      <c r="B240" s="37" t="s">
        <v>548</v>
      </c>
      <c r="C240" s="31" t="s">
        <v>549</v>
      </c>
      <c r="D240" s="78" t="s">
        <v>550</v>
      </c>
      <c r="E240" s="236">
        <v>25000</v>
      </c>
      <c r="F240" s="55"/>
      <c r="G240" s="11">
        <f>+F240*E240</f>
        <v>0</v>
      </c>
      <c r="I240" s="79"/>
    </row>
    <row r="241" spans="2:9">
      <c r="B241" s="37"/>
      <c r="C241" s="31"/>
      <c r="D241" s="78"/>
      <c r="E241" s="236"/>
      <c r="F241" s="55"/>
      <c r="G241" s="11"/>
    </row>
    <row r="242" spans="2:9" ht="75">
      <c r="B242" s="37" t="s">
        <v>551</v>
      </c>
      <c r="C242" s="80" t="s">
        <v>552</v>
      </c>
      <c r="D242" s="78" t="s">
        <v>515</v>
      </c>
      <c r="E242" s="248">
        <v>8000</v>
      </c>
      <c r="F242" s="10"/>
      <c r="G242" s="11">
        <f>+F242*E242</f>
        <v>0</v>
      </c>
    </row>
    <row r="243" spans="2:9">
      <c r="B243" s="37"/>
      <c r="C243" s="31"/>
      <c r="D243" s="78"/>
      <c r="E243" s="249"/>
      <c r="F243" s="10"/>
      <c r="G243" s="11"/>
    </row>
    <row r="244" spans="2:9" ht="50">
      <c r="B244" s="37"/>
      <c r="C244" s="81" t="s">
        <v>553</v>
      </c>
      <c r="D244" s="82"/>
      <c r="E244" s="249"/>
      <c r="F244" s="10"/>
      <c r="G244" s="11"/>
    </row>
    <row r="245" spans="2:9" ht="50">
      <c r="B245" s="37"/>
      <c r="C245" s="81" t="s">
        <v>554</v>
      </c>
      <c r="D245" s="82"/>
      <c r="E245" s="249"/>
      <c r="F245" s="10"/>
      <c r="G245" s="11"/>
    </row>
    <row r="246" spans="2:9">
      <c r="B246" s="37"/>
      <c r="C246" s="81"/>
      <c r="D246" s="82"/>
      <c r="E246" s="249"/>
      <c r="F246" s="10"/>
      <c r="G246" s="11"/>
    </row>
    <row r="247" spans="2:9" s="1" customFormat="1" ht="13">
      <c r="B247" s="77"/>
      <c r="C247" s="63" t="s">
        <v>555</v>
      </c>
      <c r="D247" s="64"/>
      <c r="E247" s="244"/>
      <c r="F247" s="65"/>
      <c r="G247" s="225">
        <f>SUM(G206:G242)</f>
        <v>0</v>
      </c>
      <c r="H247" s="7"/>
      <c r="I247" s="7"/>
    </row>
    <row r="248" spans="2:9" s="1" customFormat="1" ht="13">
      <c r="B248" s="49"/>
      <c r="C248" s="83"/>
      <c r="D248" s="47"/>
      <c r="E248" s="250"/>
      <c r="F248" s="84"/>
      <c r="G248" s="228"/>
      <c r="H248" s="7"/>
    </row>
    <row r="249" spans="2:9" s="1" customFormat="1" ht="13">
      <c r="B249" s="85" t="s">
        <v>26</v>
      </c>
      <c r="C249" s="86" t="s">
        <v>556</v>
      </c>
      <c r="D249" s="87"/>
      <c r="E249" s="251"/>
      <c r="F249" s="88"/>
      <c r="G249" s="229"/>
      <c r="H249" s="7"/>
    </row>
    <row r="250" spans="2:9">
      <c r="B250" s="37"/>
      <c r="C250" s="76"/>
      <c r="D250" s="82"/>
      <c r="E250" s="249"/>
      <c r="F250" s="10"/>
      <c r="G250" s="11"/>
    </row>
    <row r="251" spans="2:9" s="1" customFormat="1" ht="13">
      <c r="B251" s="35"/>
      <c r="C251" s="36" t="s">
        <v>473</v>
      </c>
      <c r="D251" s="89"/>
      <c r="E251" s="243"/>
      <c r="F251" s="48"/>
      <c r="G251" s="224"/>
      <c r="H251" s="7"/>
    </row>
    <row r="252" spans="2:9" s="1" customFormat="1" ht="13">
      <c r="B252" s="35"/>
      <c r="C252" s="36"/>
      <c r="D252" s="89"/>
      <c r="E252" s="243"/>
      <c r="F252" s="48"/>
      <c r="G252" s="224"/>
      <c r="H252" s="7"/>
    </row>
    <row r="253" spans="2:9" s="1" customFormat="1" ht="25">
      <c r="B253" s="35" t="s">
        <v>370</v>
      </c>
      <c r="C253" s="36" t="s">
        <v>557</v>
      </c>
      <c r="D253" s="89"/>
      <c r="E253" s="243"/>
      <c r="F253" s="48"/>
      <c r="G253" s="224"/>
      <c r="H253" s="7"/>
    </row>
    <row r="254" spans="2:9" s="1" customFormat="1" ht="13">
      <c r="B254" s="35"/>
      <c r="C254" s="36"/>
      <c r="D254" s="89"/>
      <c r="E254" s="243"/>
      <c r="F254" s="48"/>
      <c r="G254" s="224"/>
      <c r="H254" s="7"/>
    </row>
    <row r="255" spans="2:9" s="1" customFormat="1" ht="13">
      <c r="B255" s="35" t="s">
        <v>372</v>
      </c>
      <c r="C255" s="36" t="s">
        <v>558</v>
      </c>
      <c r="D255" s="89"/>
      <c r="E255" s="243"/>
      <c r="F255" s="48"/>
      <c r="G255" s="224"/>
      <c r="H255" s="7"/>
    </row>
    <row r="256" spans="2:9" s="1" customFormat="1" ht="13">
      <c r="B256" s="35"/>
      <c r="C256" s="36"/>
      <c r="D256" s="89"/>
      <c r="E256" s="243"/>
      <c r="F256" s="48"/>
      <c r="G256" s="224"/>
      <c r="H256" s="7"/>
    </row>
    <row r="257" spans="2:8" s="1" customFormat="1" ht="25">
      <c r="B257" s="35" t="s">
        <v>374</v>
      </c>
      <c r="C257" s="36" t="s">
        <v>559</v>
      </c>
      <c r="D257" s="89"/>
      <c r="E257" s="243"/>
      <c r="F257" s="48"/>
      <c r="G257" s="224"/>
      <c r="H257" s="7"/>
    </row>
    <row r="258" spans="2:8" s="1" customFormat="1" ht="13">
      <c r="B258" s="35"/>
      <c r="C258" s="36"/>
      <c r="D258" s="89"/>
      <c r="E258" s="243"/>
      <c r="F258" s="48"/>
      <c r="G258" s="224"/>
      <c r="H258" s="7"/>
    </row>
    <row r="259" spans="2:8" s="1" customFormat="1" ht="25">
      <c r="B259" s="35" t="s">
        <v>376</v>
      </c>
      <c r="C259" s="36" t="s">
        <v>560</v>
      </c>
      <c r="D259" s="89"/>
      <c r="E259" s="243"/>
      <c r="F259" s="48"/>
      <c r="G259" s="224"/>
      <c r="H259" s="7"/>
    </row>
    <row r="260" spans="2:8" s="1" customFormat="1" ht="13">
      <c r="B260" s="35"/>
      <c r="C260" s="36"/>
      <c r="D260" s="89"/>
      <c r="E260" s="243"/>
      <c r="F260" s="48"/>
      <c r="G260" s="224"/>
      <c r="H260" s="7"/>
    </row>
    <row r="261" spans="2:8" s="1" customFormat="1" ht="13">
      <c r="B261" s="35" t="s">
        <v>378</v>
      </c>
      <c r="C261" s="36" t="s">
        <v>561</v>
      </c>
      <c r="D261" s="89"/>
      <c r="E261" s="243"/>
      <c r="F261" s="48"/>
      <c r="G261" s="224"/>
      <c r="H261" s="7"/>
    </row>
    <row r="262" spans="2:8" s="1" customFormat="1" ht="13">
      <c r="B262" s="35"/>
      <c r="C262" s="36"/>
      <c r="D262" s="89"/>
      <c r="E262" s="243"/>
      <c r="F262" s="48"/>
      <c r="G262" s="224"/>
      <c r="H262" s="7"/>
    </row>
    <row r="263" spans="2:8" s="1" customFormat="1" ht="13">
      <c r="B263" s="35" t="s">
        <v>380</v>
      </c>
      <c r="C263" s="36" t="s">
        <v>562</v>
      </c>
      <c r="D263" s="89"/>
      <c r="E263" s="243"/>
      <c r="F263" s="48"/>
      <c r="G263" s="224"/>
      <c r="H263" s="7"/>
    </row>
    <row r="264" spans="2:8" s="1" customFormat="1" ht="13">
      <c r="B264" s="35"/>
      <c r="C264" s="36"/>
      <c r="D264" s="89"/>
      <c r="E264" s="243"/>
      <c r="F264" s="48"/>
      <c r="G264" s="224"/>
      <c r="H264" s="7"/>
    </row>
    <row r="265" spans="2:8" s="1" customFormat="1" ht="25">
      <c r="B265" s="35" t="s">
        <v>382</v>
      </c>
      <c r="C265" s="36" t="s">
        <v>563</v>
      </c>
      <c r="D265" s="89"/>
      <c r="E265" s="243"/>
      <c r="F265" s="48"/>
      <c r="G265" s="224"/>
      <c r="H265" s="7"/>
    </row>
    <row r="266" spans="2:8" s="1" customFormat="1" ht="13">
      <c r="B266" s="35"/>
      <c r="C266" s="36"/>
      <c r="D266" s="89"/>
      <c r="E266" s="243"/>
      <c r="F266" s="48"/>
      <c r="G266" s="224"/>
      <c r="H266" s="7"/>
    </row>
    <row r="267" spans="2:8" s="1" customFormat="1" ht="13">
      <c r="B267" s="35" t="s">
        <v>384</v>
      </c>
      <c r="C267" s="36" t="s">
        <v>564</v>
      </c>
      <c r="D267" s="89"/>
      <c r="E267" s="243"/>
      <c r="F267" s="48"/>
      <c r="G267" s="224"/>
      <c r="H267" s="7"/>
    </row>
    <row r="268" spans="2:8" s="1" customFormat="1" ht="13">
      <c r="B268" s="35"/>
      <c r="C268" s="36"/>
      <c r="D268" s="89"/>
      <c r="E268" s="243"/>
      <c r="F268" s="48"/>
      <c r="G268" s="224"/>
      <c r="H268" s="7"/>
    </row>
    <row r="269" spans="2:8" s="1" customFormat="1" ht="37.5">
      <c r="B269" s="35" t="s">
        <v>386</v>
      </c>
      <c r="C269" s="36" t="s">
        <v>565</v>
      </c>
      <c r="D269" s="89"/>
      <c r="E269" s="243"/>
      <c r="F269" s="48"/>
      <c r="G269" s="224"/>
      <c r="H269" s="7"/>
    </row>
    <row r="270" spans="2:8" s="1" customFormat="1" ht="13">
      <c r="B270" s="35"/>
      <c r="C270" s="36"/>
      <c r="D270" s="89"/>
      <c r="E270" s="243"/>
      <c r="F270" s="48"/>
      <c r="G270" s="224"/>
      <c r="H270" s="7"/>
    </row>
    <row r="271" spans="2:8" s="1" customFormat="1" ht="25">
      <c r="B271" s="35" t="s">
        <v>388</v>
      </c>
      <c r="C271" s="36" t="s">
        <v>566</v>
      </c>
      <c r="D271" s="89"/>
      <c r="E271" s="243"/>
      <c r="F271" s="48"/>
      <c r="G271" s="224"/>
      <c r="H271" s="7"/>
    </row>
    <row r="272" spans="2:8" ht="37.5">
      <c r="B272" s="30"/>
      <c r="C272" s="31" t="s">
        <v>567</v>
      </c>
      <c r="D272" s="29"/>
      <c r="E272" s="236"/>
      <c r="F272" s="10"/>
      <c r="G272" s="11"/>
    </row>
    <row r="273" spans="2:9" ht="212.5">
      <c r="B273" s="30" t="s">
        <v>101</v>
      </c>
      <c r="C273" s="80" t="s">
        <v>568</v>
      </c>
      <c r="D273" s="29" t="s">
        <v>569</v>
      </c>
      <c r="E273" s="236">
        <v>800</v>
      </c>
      <c r="F273" s="55"/>
      <c r="G273" s="11">
        <f>+F273*E273</f>
        <v>0</v>
      </c>
      <c r="I273" s="80"/>
    </row>
    <row r="274" spans="2:9">
      <c r="B274" s="30"/>
      <c r="C274" s="31"/>
      <c r="D274" s="29"/>
      <c r="E274" s="236"/>
      <c r="F274" s="55"/>
      <c r="G274" s="11"/>
    </row>
    <row r="275" spans="2:9" s="1" customFormat="1" ht="13">
      <c r="B275" s="77"/>
      <c r="C275" s="63" t="s">
        <v>570</v>
      </c>
      <c r="D275" s="64"/>
      <c r="E275" s="244"/>
      <c r="F275" s="65"/>
      <c r="G275" s="225">
        <f>SUM(G273)</f>
        <v>0</v>
      </c>
      <c r="H275" s="7"/>
      <c r="I275" s="7"/>
    </row>
    <row r="276" spans="2:9">
      <c r="B276" s="30"/>
      <c r="C276" s="31"/>
      <c r="D276" s="29"/>
      <c r="E276" s="236"/>
      <c r="F276" s="55"/>
      <c r="G276" s="11"/>
    </row>
    <row r="277" spans="2:9" s="1" customFormat="1" ht="13">
      <c r="B277" s="91" t="s">
        <v>571</v>
      </c>
      <c r="C277" s="92" t="s">
        <v>572</v>
      </c>
      <c r="D277" s="93"/>
      <c r="E277" s="252"/>
      <c r="F277" s="94"/>
      <c r="G277" s="230"/>
      <c r="H277" s="7"/>
    </row>
    <row r="278" spans="2:9" s="1" customFormat="1" ht="26.25" customHeight="1">
      <c r="B278" s="95" t="s">
        <v>370</v>
      </c>
      <c r="C278" s="96" t="s">
        <v>573</v>
      </c>
      <c r="D278" s="97"/>
      <c r="E278" s="250"/>
      <c r="F278" s="84"/>
      <c r="G278" s="228"/>
      <c r="H278" s="7"/>
    </row>
    <row r="279" spans="2:9" s="1" customFormat="1" ht="13.5" customHeight="1">
      <c r="B279" s="95"/>
      <c r="C279" s="96"/>
      <c r="D279" s="97"/>
      <c r="E279" s="250"/>
      <c r="F279" s="84"/>
      <c r="G279" s="228"/>
      <c r="H279" s="7"/>
    </row>
    <row r="280" spans="2:9" s="1" customFormat="1" ht="26.25" customHeight="1">
      <c r="B280" s="95" t="s">
        <v>372</v>
      </c>
      <c r="C280" s="96" t="s">
        <v>574</v>
      </c>
      <c r="D280" s="97"/>
      <c r="E280" s="250"/>
      <c r="F280" s="84"/>
      <c r="G280" s="228"/>
      <c r="H280" s="7"/>
    </row>
    <row r="281" spans="2:9" s="1" customFormat="1" ht="13.5" customHeight="1">
      <c r="B281" s="95"/>
      <c r="C281" s="96"/>
      <c r="D281" s="97"/>
      <c r="E281" s="250"/>
      <c r="F281" s="84"/>
      <c r="G281" s="228"/>
      <c r="H281" s="7"/>
    </row>
    <row r="282" spans="2:9" s="1" customFormat="1" ht="39" customHeight="1">
      <c r="B282" s="95" t="s">
        <v>374</v>
      </c>
      <c r="C282" s="96" t="s">
        <v>575</v>
      </c>
      <c r="D282" s="97"/>
      <c r="E282" s="250"/>
      <c r="F282" s="84"/>
      <c r="G282" s="228"/>
      <c r="H282" s="7"/>
    </row>
    <row r="283" spans="2:9" s="1" customFormat="1" ht="13.5" customHeight="1">
      <c r="B283" s="95"/>
      <c r="C283" s="96"/>
      <c r="D283" s="97"/>
      <c r="E283" s="250"/>
      <c r="F283" s="84"/>
      <c r="G283" s="228"/>
      <c r="H283" s="7"/>
    </row>
    <row r="284" spans="2:9" s="1" customFormat="1" ht="26.25" customHeight="1">
      <c r="B284" s="95" t="s">
        <v>378</v>
      </c>
      <c r="C284" s="96" t="s">
        <v>576</v>
      </c>
      <c r="D284" s="97"/>
      <c r="E284" s="250"/>
      <c r="F284" s="84"/>
      <c r="G284" s="228"/>
      <c r="H284" s="7"/>
    </row>
    <row r="285" spans="2:9" s="1" customFormat="1" ht="13.5" customHeight="1">
      <c r="B285" s="95"/>
      <c r="C285" s="96"/>
      <c r="D285" s="97"/>
      <c r="E285" s="250"/>
      <c r="F285" s="84"/>
      <c r="G285" s="228"/>
      <c r="H285" s="7"/>
    </row>
    <row r="286" spans="2:9" s="1" customFormat="1" ht="26.25" customHeight="1">
      <c r="B286" s="95" t="s">
        <v>380</v>
      </c>
      <c r="C286" s="96" t="s">
        <v>577</v>
      </c>
      <c r="D286" s="97"/>
      <c r="E286" s="250"/>
      <c r="F286" s="84"/>
      <c r="G286" s="228"/>
      <c r="H286" s="7"/>
    </row>
    <row r="287" spans="2:9" s="1" customFormat="1" ht="13.5" customHeight="1">
      <c r="B287" s="95"/>
      <c r="C287" s="96"/>
      <c r="D287" s="97"/>
      <c r="E287" s="250"/>
      <c r="F287" s="84"/>
      <c r="G287" s="228"/>
      <c r="H287" s="7"/>
    </row>
    <row r="288" spans="2:9" s="1" customFormat="1" ht="26.25" customHeight="1">
      <c r="B288" s="95" t="s">
        <v>382</v>
      </c>
      <c r="C288" s="96" t="s">
        <v>578</v>
      </c>
      <c r="D288" s="97"/>
      <c r="E288" s="250"/>
      <c r="F288" s="84"/>
      <c r="G288" s="228"/>
      <c r="H288" s="7"/>
    </row>
    <row r="289" spans="2:8" s="1" customFormat="1" ht="13.5" customHeight="1">
      <c r="B289" s="95"/>
      <c r="C289" s="96"/>
      <c r="D289" s="97"/>
      <c r="E289" s="250"/>
      <c r="F289" s="84"/>
      <c r="G289" s="228"/>
      <c r="H289" s="7"/>
    </row>
    <row r="290" spans="2:8" s="1" customFormat="1" ht="26.25" customHeight="1">
      <c r="B290" s="95" t="s">
        <v>384</v>
      </c>
      <c r="C290" s="96" t="s">
        <v>579</v>
      </c>
      <c r="D290" s="97"/>
      <c r="E290" s="250"/>
      <c r="F290" s="84"/>
      <c r="G290" s="228"/>
      <c r="H290" s="7"/>
    </row>
    <row r="291" spans="2:8" ht="96" customHeight="1">
      <c r="B291" s="98" t="s">
        <v>580</v>
      </c>
      <c r="C291" s="31" t="s">
        <v>581</v>
      </c>
      <c r="D291" s="29"/>
      <c r="E291" s="236"/>
      <c r="F291" s="10"/>
      <c r="G291" s="11"/>
    </row>
    <row r="292" spans="2:8" ht="13">
      <c r="B292" s="30"/>
      <c r="C292" s="99" t="s">
        <v>582</v>
      </c>
      <c r="D292" s="29" t="s">
        <v>583</v>
      </c>
      <c r="E292" s="236" t="s">
        <v>457</v>
      </c>
      <c r="F292" s="10"/>
      <c r="G292" s="11"/>
    </row>
    <row r="293" spans="2:8" ht="13">
      <c r="B293" s="30"/>
      <c r="C293" s="28" t="s">
        <v>584</v>
      </c>
      <c r="D293" s="29" t="s">
        <v>583</v>
      </c>
      <c r="E293" s="236">
        <v>50</v>
      </c>
      <c r="F293" s="10"/>
      <c r="G293" s="11">
        <f>+F293*E293</f>
        <v>0</v>
      </c>
    </row>
    <row r="294" spans="2:8" ht="13">
      <c r="B294" s="30"/>
      <c r="C294" s="28"/>
      <c r="D294" s="29"/>
      <c r="E294" s="236"/>
      <c r="F294" s="10"/>
      <c r="G294" s="11"/>
    </row>
    <row r="295" spans="2:8" s="1" customFormat="1" ht="62.5">
      <c r="B295" s="100" t="s">
        <v>162</v>
      </c>
      <c r="C295" s="101" t="s">
        <v>585</v>
      </c>
      <c r="D295" s="102"/>
      <c r="E295" s="250"/>
      <c r="F295" s="84"/>
      <c r="G295" s="228"/>
      <c r="H295" s="7"/>
    </row>
    <row r="296" spans="2:8" s="1" customFormat="1">
      <c r="B296" s="100" t="s">
        <v>411</v>
      </c>
      <c r="C296" s="101" t="s">
        <v>586</v>
      </c>
      <c r="D296" s="102" t="s">
        <v>515</v>
      </c>
      <c r="E296" s="250" t="s">
        <v>457</v>
      </c>
      <c r="F296" s="26"/>
      <c r="G296" s="222"/>
      <c r="H296" s="7"/>
    </row>
    <row r="297" spans="2:8" s="1" customFormat="1">
      <c r="B297" s="100" t="s">
        <v>413</v>
      </c>
      <c r="C297" s="101" t="s">
        <v>587</v>
      </c>
      <c r="D297" s="102" t="s">
        <v>515</v>
      </c>
      <c r="E297" s="250" t="s">
        <v>457</v>
      </c>
      <c r="F297" s="26"/>
      <c r="G297" s="222"/>
      <c r="H297" s="7"/>
    </row>
    <row r="298" spans="2:8" s="1" customFormat="1">
      <c r="B298" s="100"/>
      <c r="C298" s="101"/>
      <c r="D298" s="102"/>
      <c r="E298" s="250"/>
      <c r="F298" s="84"/>
      <c r="G298" s="228"/>
      <c r="H298" s="7"/>
    </row>
    <row r="299" spans="2:8" s="1" customFormat="1" ht="50.5">
      <c r="B299" s="100" t="s">
        <v>588</v>
      </c>
      <c r="C299" s="101" t="s">
        <v>589</v>
      </c>
      <c r="D299" s="102"/>
      <c r="E299" s="250"/>
      <c r="F299" s="84"/>
      <c r="G299" s="228"/>
      <c r="H299" s="7"/>
    </row>
    <row r="300" spans="2:8" s="1" customFormat="1">
      <c r="B300" s="100" t="s">
        <v>411</v>
      </c>
      <c r="C300" s="101" t="s">
        <v>586</v>
      </c>
      <c r="D300" s="102" t="s">
        <v>515</v>
      </c>
      <c r="E300" s="250" t="s">
        <v>457</v>
      </c>
      <c r="F300" s="26"/>
      <c r="G300" s="222"/>
      <c r="H300" s="7"/>
    </row>
    <row r="301" spans="2:8" s="1" customFormat="1">
      <c r="B301" s="100" t="s">
        <v>413</v>
      </c>
      <c r="C301" s="101" t="s">
        <v>587</v>
      </c>
      <c r="D301" s="102" t="s">
        <v>515</v>
      </c>
      <c r="E301" s="250">
        <f>850+400</f>
        <v>1250</v>
      </c>
      <c r="F301" s="26"/>
      <c r="G301" s="222">
        <f>+F301*E301</f>
        <v>0</v>
      </c>
      <c r="H301" s="7"/>
    </row>
    <row r="302" spans="2:8" s="1" customFormat="1">
      <c r="B302" s="100"/>
      <c r="C302" s="101"/>
      <c r="D302" s="102"/>
      <c r="E302" s="250"/>
      <c r="F302" s="84"/>
      <c r="G302" s="228"/>
      <c r="H302" s="7"/>
    </row>
    <row r="303" spans="2:8" s="1" customFormat="1" ht="50.5">
      <c r="B303" s="100" t="s">
        <v>590</v>
      </c>
      <c r="C303" s="101" t="s">
        <v>591</v>
      </c>
      <c r="D303" s="102"/>
      <c r="E303" s="250"/>
      <c r="F303" s="84"/>
      <c r="G303" s="228"/>
      <c r="H303" s="7"/>
    </row>
    <row r="304" spans="2:8" s="1" customFormat="1">
      <c r="B304" s="100" t="s">
        <v>411</v>
      </c>
      <c r="C304" s="101" t="s">
        <v>592</v>
      </c>
      <c r="D304" s="102" t="s">
        <v>515</v>
      </c>
      <c r="E304" s="250">
        <f>600-400</f>
        <v>200</v>
      </c>
      <c r="F304" s="103"/>
      <c r="G304" s="222">
        <f>+F304*E304</f>
        <v>0</v>
      </c>
      <c r="H304" s="7"/>
    </row>
    <row r="305" spans="2:9" s="1" customFormat="1">
      <c r="B305" s="100"/>
      <c r="C305" s="101"/>
      <c r="D305" s="102"/>
      <c r="E305" s="250"/>
      <c r="F305" s="84"/>
      <c r="G305" s="228"/>
      <c r="H305" s="7"/>
    </row>
    <row r="306" spans="2:9" s="1" customFormat="1" ht="25">
      <c r="B306" s="100" t="s">
        <v>593</v>
      </c>
      <c r="C306" s="101" t="s">
        <v>594</v>
      </c>
      <c r="D306" s="102"/>
      <c r="E306" s="250"/>
      <c r="F306" s="84"/>
      <c r="G306" s="228"/>
      <c r="H306" s="7"/>
    </row>
    <row r="307" spans="2:9" s="1" customFormat="1">
      <c r="B307" s="100" t="s">
        <v>411</v>
      </c>
      <c r="C307" s="101" t="s">
        <v>595</v>
      </c>
      <c r="D307" s="102" t="s">
        <v>596</v>
      </c>
      <c r="E307" s="250">
        <v>100</v>
      </c>
      <c r="F307" s="26"/>
      <c r="G307" s="222">
        <f>+F307*E307</f>
        <v>0</v>
      </c>
      <c r="H307" s="7"/>
    </row>
    <row r="308" spans="2:9" s="1" customFormat="1">
      <c r="B308" s="100"/>
      <c r="C308" s="101"/>
      <c r="D308" s="102"/>
      <c r="E308" s="250"/>
      <c r="F308" s="84"/>
      <c r="G308" s="228"/>
      <c r="H308" s="7"/>
    </row>
    <row r="309" spans="2:9" s="1" customFormat="1" ht="25">
      <c r="B309" s="100" t="s">
        <v>597</v>
      </c>
      <c r="C309" s="104" t="s">
        <v>598</v>
      </c>
      <c r="D309" s="102" t="s">
        <v>596</v>
      </c>
      <c r="E309" s="250">
        <v>100</v>
      </c>
      <c r="F309" s="26"/>
      <c r="G309" s="222">
        <f>+F309*E309</f>
        <v>0</v>
      </c>
      <c r="H309" s="7"/>
    </row>
    <row r="310" spans="2:9" s="1" customFormat="1">
      <c r="B310" s="100"/>
      <c r="C310" s="105"/>
      <c r="D310" s="102"/>
      <c r="E310" s="250"/>
      <c r="F310" s="84"/>
      <c r="G310" s="228"/>
      <c r="H310" s="7"/>
    </row>
    <row r="311" spans="2:9" s="1" customFormat="1" ht="25">
      <c r="B311" s="100" t="s">
        <v>599</v>
      </c>
      <c r="C311" s="106" t="s">
        <v>600</v>
      </c>
      <c r="D311" s="102" t="s">
        <v>596</v>
      </c>
      <c r="E311" s="250" t="s">
        <v>457</v>
      </c>
      <c r="F311" s="26"/>
      <c r="G311" s="222"/>
      <c r="H311" s="7"/>
    </row>
    <row r="312" spans="2:9" s="1" customFormat="1">
      <c r="B312" s="100"/>
      <c r="C312" s="106"/>
      <c r="D312" s="102"/>
      <c r="E312" s="250"/>
      <c r="F312" s="84"/>
      <c r="G312" s="228"/>
      <c r="H312" s="7"/>
    </row>
    <row r="313" spans="2:9" s="1" customFormat="1" ht="13">
      <c r="B313" s="77"/>
      <c r="C313" s="63" t="s">
        <v>601</v>
      </c>
      <c r="D313" s="64"/>
      <c r="E313" s="244"/>
      <c r="F313" s="65"/>
      <c r="G313" s="225">
        <f>SUM(G291:G311)</f>
        <v>0</v>
      </c>
      <c r="H313" s="7"/>
      <c r="I313" s="7"/>
    </row>
    <row r="314" spans="2:9" s="1" customFormat="1">
      <c r="B314" s="95"/>
      <c r="C314" s="96"/>
      <c r="D314" s="97"/>
      <c r="E314" s="250"/>
      <c r="F314" s="84"/>
      <c r="G314" s="228"/>
      <c r="H314" s="7"/>
    </row>
    <row r="315" spans="2:9" ht="13">
      <c r="B315" s="41" t="s">
        <v>602</v>
      </c>
      <c r="C315" s="107" t="s">
        <v>603</v>
      </c>
      <c r="D315" s="108"/>
      <c r="E315" s="253"/>
      <c r="F315" s="75"/>
      <c r="G315" s="227"/>
    </row>
    <row r="316" spans="2:9" s="1" customFormat="1" ht="13">
      <c r="B316" s="35"/>
      <c r="C316" s="36" t="s">
        <v>473</v>
      </c>
      <c r="D316" s="89"/>
      <c r="E316" s="243"/>
      <c r="F316" s="48"/>
      <c r="G316" s="224"/>
      <c r="H316" s="7"/>
    </row>
    <row r="317" spans="2:9" s="1" customFormat="1" ht="13">
      <c r="B317" s="35"/>
      <c r="C317" s="36"/>
      <c r="D317" s="89"/>
      <c r="E317" s="243"/>
      <c r="F317" s="48"/>
      <c r="G317" s="224"/>
      <c r="H317" s="7"/>
    </row>
    <row r="318" spans="2:9" s="1" customFormat="1" ht="13">
      <c r="B318" s="35" t="s">
        <v>370</v>
      </c>
      <c r="C318" s="36" t="s">
        <v>558</v>
      </c>
      <c r="D318" s="89"/>
      <c r="E318" s="243"/>
      <c r="F318" s="48"/>
      <c r="G318" s="224"/>
      <c r="H318" s="7"/>
    </row>
    <row r="319" spans="2:9" s="1" customFormat="1" ht="13">
      <c r="B319" s="35"/>
      <c r="C319" s="36"/>
      <c r="D319" s="89"/>
      <c r="E319" s="243"/>
      <c r="F319" s="48"/>
      <c r="G319" s="224"/>
      <c r="H319" s="7"/>
    </row>
    <row r="320" spans="2:9" s="1" customFormat="1" ht="13">
      <c r="B320" s="35" t="s">
        <v>372</v>
      </c>
      <c r="C320" s="36" t="s">
        <v>604</v>
      </c>
      <c r="D320" s="89"/>
      <c r="E320" s="243"/>
      <c r="F320" s="48"/>
      <c r="G320" s="224"/>
      <c r="H320" s="7"/>
    </row>
    <row r="321" spans="2:8" s="1" customFormat="1" ht="13">
      <c r="B321" s="35"/>
      <c r="C321" s="36"/>
      <c r="D321" s="89"/>
      <c r="E321" s="243"/>
      <c r="F321" s="48"/>
      <c r="G321" s="224"/>
      <c r="H321" s="7"/>
    </row>
    <row r="322" spans="2:8" s="1" customFormat="1">
      <c r="B322" s="35" t="s">
        <v>374</v>
      </c>
      <c r="C322" s="36" t="s">
        <v>605</v>
      </c>
      <c r="D322" s="89"/>
      <c r="E322" s="239"/>
      <c r="F322" s="26"/>
      <c r="G322" s="222"/>
      <c r="H322" s="7"/>
    </row>
    <row r="323" spans="2:8" s="1" customFormat="1">
      <c r="B323" s="35"/>
      <c r="C323" s="36"/>
      <c r="D323" s="89"/>
      <c r="E323" s="239"/>
      <c r="F323" s="26"/>
      <c r="G323" s="222"/>
      <c r="H323" s="7"/>
    </row>
    <row r="324" spans="2:8" s="1" customFormat="1">
      <c r="B324" s="35" t="s">
        <v>376</v>
      </c>
      <c r="C324" s="36" t="s">
        <v>606</v>
      </c>
      <c r="D324" s="89"/>
      <c r="E324" s="239"/>
      <c r="F324" s="26"/>
      <c r="G324" s="222"/>
      <c r="H324" s="7"/>
    </row>
    <row r="325" spans="2:8" s="1" customFormat="1">
      <c r="B325" s="35"/>
      <c r="C325" s="36"/>
      <c r="D325" s="89"/>
      <c r="E325" s="239"/>
      <c r="F325" s="26"/>
      <c r="G325" s="222"/>
      <c r="H325" s="7"/>
    </row>
    <row r="326" spans="2:8" s="1" customFormat="1">
      <c r="B326" s="35" t="s">
        <v>378</v>
      </c>
      <c r="C326" s="36" t="s">
        <v>607</v>
      </c>
      <c r="D326" s="89"/>
      <c r="E326" s="239"/>
      <c r="F326" s="26"/>
      <c r="G326" s="222"/>
      <c r="H326" s="7"/>
    </row>
    <row r="327" spans="2:8" s="1" customFormat="1">
      <c r="B327" s="35"/>
      <c r="C327" s="36"/>
      <c r="D327" s="89"/>
      <c r="E327" s="239"/>
      <c r="F327" s="26"/>
      <c r="G327" s="222"/>
      <c r="H327" s="7"/>
    </row>
    <row r="328" spans="2:8" s="1" customFormat="1">
      <c r="B328" s="35" t="s">
        <v>380</v>
      </c>
      <c r="C328" s="36" t="s">
        <v>608</v>
      </c>
      <c r="D328" s="89"/>
      <c r="E328" s="239"/>
      <c r="F328" s="26"/>
      <c r="G328" s="222"/>
      <c r="H328" s="7"/>
    </row>
    <row r="329" spans="2:8" s="1" customFormat="1">
      <c r="B329" s="35"/>
      <c r="C329" s="36"/>
      <c r="D329" s="89"/>
      <c r="E329" s="239"/>
      <c r="F329" s="26"/>
      <c r="G329" s="222"/>
      <c r="H329" s="7"/>
    </row>
    <row r="330" spans="2:8" s="1" customFormat="1">
      <c r="B330" s="35" t="s">
        <v>382</v>
      </c>
      <c r="C330" s="36" t="s">
        <v>609</v>
      </c>
      <c r="D330" s="89"/>
      <c r="E330" s="239"/>
      <c r="F330" s="26"/>
      <c r="G330" s="222"/>
      <c r="H330" s="7"/>
    </row>
    <row r="331" spans="2:8" s="1" customFormat="1">
      <c r="B331" s="35"/>
      <c r="C331" s="36"/>
      <c r="D331" s="89"/>
      <c r="E331" s="239"/>
      <c r="F331" s="26"/>
      <c r="G331" s="222"/>
      <c r="H331" s="7"/>
    </row>
    <row r="332" spans="2:8" s="1" customFormat="1">
      <c r="B332" s="35" t="s">
        <v>384</v>
      </c>
      <c r="C332" s="36" t="s">
        <v>610</v>
      </c>
      <c r="D332" s="89"/>
      <c r="E332" s="239"/>
      <c r="F332" s="26"/>
      <c r="G332" s="222"/>
      <c r="H332" s="7"/>
    </row>
    <row r="333" spans="2:8" s="1" customFormat="1">
      <c r="B333" s="35"/>
      <c r="C333" s="36"/>
      <c r="D333" s="89"/>
      <c r="E333" s="239"/>
      <c r="F333" s="26"/>
      <c r="G333" s="222"/>
      <c r="H333" s="7"/>
    </row>
    <row r="334" spans="2:8" s="1" customFormat="1">
      <c r="B334" s="35" t="s">
        <v>386</v>
      </c>
      <c r="C334" s="36" t="s">
        <v>611</v>
      </c>
      <c r="D334" s="89"/>
      <c r="E334" s="239"/>
      <c r="F334" s="26"/>
      <c r="G334" s="222"/>
      <c r="H334" s="7"/>
    </row>
    <row r="335" spans="2:8" s="1" customFormat="1">
      <c r="B335" s="35"/>
      <c r="C335" s="36"/>
      <c r="D335" s="89"/>
      <c r="E335" s="239"/>
      <c r="F335" s="26"/>
      <c r="G335" s="222"/>
      <c r="H335" s="7"/>
    </row>
    <row r="336" spans="2:8" s="1" customFormat="1">
      <c r="B336" s="35" t="s">
        <v>388</v>
      </c>
      <c r="C336" s="36" t="s">
        <v>612</v>
      </c>
      <c r="D336" s="89"/>
      <c r="E336" s="239"/>
      <c r="F336" s="26"/>
      <c r="G336" s="222"/>
      <c r="H336" s="7"/>
    </row>
    <row r="337" spans="2:8" s="1" customFormat="1">
      <c r="B337" s="35"/>
      <c r="C337" s="36"/>
      <c r="D337" s="89"/>
      <c r="E337" s="239"/>
      <c r="F337" s="26"/>
      <c r="G337" s="222"/>
      <c r="H337" s="7"/>
    </row>
    <row r="338" spans="2:8" s="1" customFormat="1">
      <c r="B338" s="35" t="s">
        <v>390</v>
      </c>
      <c r="C338" s="36" t="s">
        <v>613</v>
      </c>
      <c r="D338" s="89"/>
      <c r="E338" s="239"/>
      <c r="F338" s="26"/>
      <c r="G338" s="222"/>
      <c r="H338" s="7"/>
    </row>
    <row r="339" spans="2:8">
      <c r="B339" s="37"/>
      <c r="C339" s="31"/>
      <c r="D339" s="109"/>
      <c r="E339" s="249"/>
      <c r="F339" s="10"/>
      <c r="G339" s="11"/>
    </row>
    <row r="340" spans="2:8">
      <c r="B340" s="38" t="s">
        <v>392</v>
      </c>
      <c r="C340" s="31" t="s">
        <v>614</v>
      </c>
      <c r="D340" s="109"/>
      <c r="E340" s="249"/>
      <c r="F340" s="10"/>
      <c r="G340" s="11"/>
    </row>
    <row r="341" spans="2:8">
      <c r="B341" s="38"/>
      <c r="C341" s="31"/>
      <c r="D341" s="109"/>
      <c r="E341" s="249"/>
      <c r="F341" s="10"/>
      <c r="G341" s="11"/>
    </row>
    <row r="342" spans="2:8">
      <c r="B342" s="38" t="s">
        <v>394</v>
      </c>
      <c r="C342" s="31" t="s">
        <v>615</v>
      </c>
      <c r="D342" s="109"/>
      <c r="E342" s="249"/>
      <c r="F342" s="10"/>
      <c r="G342" s="11"/>
    </row>
    <row r="343" spans="2:8">
      <c r="B343" s="38"/>
      <c r="C343" s="31"/>
      <c r="D343" s="29"/>
      <c r="E343" s="236"/>
      <c r="F343" s="10"/>
      <c r="G343" s="11"/>
    </row>
    <row r="344" spans="2:8">
      <c r="B344" s="38" t="s">
        <v>396</v>
      </c>
      <c r="C344" s="31" t="s">
        <v>612</v>
      </c>
      <c r="D344" s="29"/>
      <c r="E344" s="236"/>
      <c r="F344" s="10"/>
      <c r="G344" s="11"/>
    </row>
    <row r="345" spans="2:8">
      <c r="B345" s="38"/>
      <c r="C345" s="31"/>
      <c r="D345" s="29"/>
      <c r="E345" s="236"/>
      <c r="F345" s="10"/>
      <c r="G345" s="11"/>
    </row>
    <row r="346" spans="2:8">
      <c r="B346" s="38" t="s">
        <v>448</v>
      </c>
      <c r="C346" s="31" t="s">
        <v>616</v>
      </c>
      <c r="D346" s="29"/>
      <c r="E346" s="236"/>
      <c r="F346" s="10"/>
      <c r="G346" s="11"/>
    </row>
    <row r="347" spans="2:8">
      <c r="B347" s="38"/>
      <c r="C347" s="31"/>
      <c r="D347" s="29"/>
      <c r="E347" s="236"/>
      <c r="F347" s="10"/>
      <c r="G347" s="11"/>
    </row>
    <row r="348" spans="2:8">
      <c r="B348" s="38" t="s">
        <v>398</v>
      </c>
      <c r="C348" s="31" t="s">
        <v>617</v>
      </c>
      <c r="D348" s="29"/>
      <c r="E348" s="236"/>
      <c r="F348" s="10"/>
      <c r="G348" s="11"/>
    </row>
    <row r="349" spans="2:8">
      <c r="B349" s="38"/>
      <c r="C349" s="31"/>
      <c r="D349" s="29"/>
      <c r="E349" s="236"/>
      <c r="F349" s="10"/>
      <c r="G349" s="11"/>
    </row>
    <row r="350" spans="2:8">
      <c r="B350" s="38" t="s">
        <v>400</v>
      </c>
      <c r="C350" s="31" t="s">
        <v>618</v>
      </c>
      <c r="D350" s="29"/>
      <c r="E350" s="236"/>
      <c r="F350" s="10"/>
      <c r="G350" s="11"/>
    </row>
    <row r="351" spans="2:8">
      <c r="B351" s="38"/>
      <c r="C351" s="31"/>
      <c r="D351" s="29"/>
      <c r="E351" s="236"/>
      <c r="F351" s="10"/>
      <c r="G351" s="11"/>
    </row>
    <row r="352" spans="2:8" ht="25">
      <c r="B352" s="38" t="s">
        <v>402</v>
      </c>
      <c r="C352" s="31" t="s">
        <v>619</v>
      </c>
      <c r="D352" s="29"/>
      <c r="E352" s="236"/>
      <c r="F352" s="10"/>
      <c r="G352" s="11"/>
    </row>
    <row r="353" spans="2:9">
      <c r="B353" s="51"/>
      <c r="C353" s="31"/>
      <c r="D353" s="29"/>
      <c r="E353" s="236"/>
      <c r="F353" s="10"/>
      <c r="G353" s="11"/>
    </row>
    <row r="354" spans="2:9" ht="25">
      <c r="B354" s="38" t="s">
        <v>404</v>
      </c>
      <c r="C354" s="31" t="s">
        <v>620</v>
      </c>
      <c r="D354" s="109"/>
      <c r="E354" s="249"/>
      <c r="F354" s="10"/>
      <c r="G354" s="11"/>
    </row>
    <row r="355" spans="2:9">
      <c r="B355" s="37"/>
      <c r="C355" s="31"/>
      <c r="D355" s="109"/>
      <c r="E355" s="249"/>
      <c r="F355" s="10"/>
      <c r="G355" s="11"/>
    </row>
    <row r="356" spans="2:9" ht="50.5">
      <c r="B356" s="30" t="s">
        <v>621</v>
      </c>
      <c r="C356" s="31" t="s">
        <v>622</v>
      </c>
      <c r="D356" s="29" t="s">
        <v>454</v>
      </c>
      <c r="E356" s="236">
        <v>100</v>
      </c>
      <c r="F356" s="10"/>
      <c r="G356" s="11">
        <f>+F356*E356</f>
        <v>0</v>
      </c>
    </row>
    <row r="357" spans="2:9">
      <c r="B357" s="30"/>
      <c r="C357" s="31"/>
      <c r="D357" s="29"/>
      <c r="E357" s="236"/>
      <c r="F357" s="10"/>
      <c r="G357" s="11"/>
    </row>
    <row r="358" spans="2:9" ht="175">
      <c r="B358" s="37" t="s">
        <v>623</v>
      </c>
      <c r="C358" s="52" t="s">
        <v>624</v>
      </c>
      <c r="D358" s="29"/>
      <c r="E358" s="236"/>
      <c r="F358" s="10"/>
      <c r="G358" s="11"/>
      <c r="I358" s="52"/>
    </row>
    <row r="359" spans="2:9">
      <c r="B359" s="37"/>
      <c r="C359" s="31" t="s">
        <v>625</v>
      </c>
      <c r="D359" s="29" t="s">
        <v>515</v>
      </c>
      <c r="E359" s="236">
        <v>11317</v>
      </c>
      <c r="F359" s="10"/>
      <c r="G359" s="11">
        <f>+F359*E359</f>
        <v>0</v>
      </c>
    </row>
    <row r="360" spans="2:9" ht="13">
      <c r="B360" s="37"/>
      <c r="C360" s="28" t="s">
        <v>626</v>
      </c>
      <c r="D360" s="29" t="s">
        <v>515</v>
      </c>
      <c r="E360" s="236">
        <v>64</v>
      </c>
      <c r="F360" s="10"/>
      <c r="G360" s="11">
        <f>+F360*E360</f>
        <v>0</v>
      </c>
    </row>
    <row r="361" spans="2:9">
      <c r="B361" s="37"/>
      <c r="C361" s="31" t="s">
        <v>627</v>
      </c>
      <c r="D361" s="29" t="s">
        <v>515</v>
      </c>
      <c r="E361" s="236">
        <v>180</v>
      </c>
      <c r="F361" s="10"/>
      <c r="G361" s="11">
        <f>+F361*E361</f>
        <v>0</v>
      </c>
    </row>
    <row r="362" spans="2:9" ht="175">
      <c r="B362" s="37" t="s">
        <v>628</v>
      </c>
      <c r="C362" s="52" t="s">
        <v>629</v>
      </c>
      <c r="D362" s="29"/>
      <c r="E362" s="236"/>
      <c r="F362" s="10"/>
      <c r="G362" s="11"/>
      <c r="I362" s="52"/>
    </row>
    <row r="363" spans="2:9">
      <c r="B363" s="37"/>
      <c r="C363" s="31" t="s">
        <v>625</v>
      </c>
      <c r="D363" s="29" t="s">
        <v>515</v>
      </c>
      <c r="E363" s="236" t="s">
        <v>457</v>
      </c>
      <c r="F363" s="10"/>
      <c r="G363" s="11"/>
    </row>
    <row r="364" spans="2:9" ht="13">
      <c r="B364" s="37"/>
      <c r="C364" s="28" t="s">
        <v>626</v>
      </c>
      <c r="D364" s="29" t="s">
        <v>515</v>
      </c>
      <c r="E364" s="236" t="s">
        <v>457</v>
      </c>
      <c r="F364" s="10"/>
      <c r="G364" s="11"/>
    </row>
    <row r="365" spans="2:9">
      <c r="B365" s="37"/>
      <c r="C365" s="31" t="s">
        <v>627</v>
      </c>
      <c r="D365" s="29" t="s">
        <v>515</v>
      </c>
      <c r="E365" s="236" t="s">
        <v>457</v>
      </c>
      <c r="F365" s="10"/>
      <c r="G365" s="11"/>
    </row>
    <row r="366" spans="2:9">
      <c r="B366" s="37"/>
      <c r="C366" s="31"/>
      <c r="D366" s="29"/>
      <c r="E366" s="236"/>
      <c r="F366" s="10"/>
      <c r="G366" s="11"/>
    </row>
    <row r="367" spans="2:9" ht="100.75" customHeight="1">
      <c r="B367" s="37" t="s">
        <v>630</v>
      </c>
      <c r="C367" s="31" t="s">
        <v>631</v>
      </c>
      <c r="D367" s="29"/>
      <c r="E367" s="236"/>
      <c r="F367" s="10"/>
      <c r="G367" s="11"/>
    </row>
    <row r="368" spans="2:9" ht="13">
      <c r="B368" s="37"/>
      <c r="C368" s="28" t="s">
        <v>632</v>
      </c>
      <c r="D368" s="29" t="s">
        <v>454</v>
      </c>
      <c r="E368" s="236">
        <v>301</v>
      </c>
      <c r="F368" s="10"/>
      <c r="G368" s="11">
        <f>+F368*E368</f>
        <v>0</v>
      </c>
    </row>
    <row r="369" spans="2:9" ht="13">
      <c r="B369" s="37"/>
      <c r="C369" s="28" t="s">
        <v>633</v>
      </c>
      <c r="D369" s="29" t="s">
        <v>454</v>
      </c>
      <c r="E369" s="236" t="s">
        <v>457</v>
      </c>
      <c r="F369" s="10"/>
      <c r="G369" s="11"/>
    </row>
    <row r="370" spans="2:9" ht="13">
      <c r="B370" s="37"/>
      <c r="C370" s="28" t="s">
        <v>634</v>
      </c>
      <c r="D370" s="29" t="s">
        <v>454</v>
      </c>
      <c r="E370" s="236" t="s">
        <v>457</v>
      </c>
      <c r="F370" s="10"/>
      <c r="G370" s="11"/>
    </row>
    <row r="371" spans="2:9" ht="13">
      <c r="B371" s="37"/>
      <c r="C371" s="28" t="s">
        <v>635</v>
      </c>
      <c r="D371" s="29" t="s">
        <v>454</v>
      </c>
      <c r="E371" s="236" t="s">
        <v>457</v>
      </c>
      <c r="F371" s="10"/>
      <c r="G371" s="11"/>
    </row>
    <row r="372" spans="2:9">
      <c r="B372" s="37"/>
      <c r="C372" s="31"/>
      <c r="D372" s="29"/>
      <c r="E372" s="236"/>
      <c r="F372" s="10"/>
      <c r="G372" s="11"/>
    </row>
    <row r="373" spans="2:9" ht="51">
      <c r="B373" s="110" t="s">
        <v>636</v>
      </c>
      <c r="C373" s="111" t="s">
        <v>637</v>
      </c>
      <c r="D373" s="112" t="s">
        <v>515</v>
      </c>
      <c r="E373" s="254" t="s">
        <v>457</v>
      </c>
      <c r="F373" s="113"/>
      <c r="G373" s="231"/>
    </row>
    <row r="374" spans="2:9">
      <c r="B374" s="37"/>
      <c r="C374" s="114"/>
      <c r="D374" s="29"/>
      <c r="E374" s="236"/>
      <c r="F374" s="10"/>
      <c r="G374" s="11"/>
    </row>
    <row r="375" spans="2:9" s="1" customFormat="1" ht="13">
      <c r="B375" s="77"/>
      <c r="C375" s="63" t="s">
        <v>638</v>
      </c>
      <c r="D375" s="64"/>
      <c r="E375" s="244"/>
      <c r="F375" s="65"/>
      <c r="G375" s="225">
        <f>SUM(G356:G373)</f>
        <v>0</v>
      </c>
      <c r="H375" s="7"/>
      <c r="I375" s="7"/>
    </row>
    <row r="376" spans="2:9">
      <c r="B376" s="37"/>
      <c r="C376" s="31"/>
      <c r="D376" s="29"/>
      <c r="E376" s="236"/>
      <c r="F376" s="10"/>
      <c r="G376" s="11"/>
    </row>
    <row r="377" spans="2:9" ht="13">
      <c r="B377" s="115" t="s">
        <v>639</v>
      </c>
      <c r="C377" s="116" t="s">
        <v>640</v>
      </c>
      <c r="D377" s="117"/>
      <c r="E377" s="251"/>
      <c r="F377" s="88"/>
      <c r="G377" s="229"/>
    </row>
    <row r="378" spans="2:9">
      <c r="B378" s="118"/>
      <c r="C378" s="119" t="s">
        <v>473</v>
      </c>
      <c r="D378" s="97"/>
      <c r="E378" s="236"/>
      <c r="F378" s="26"/>
      <c r="G378" s="222"/>
    </row>
    <row r="379" spans="2:9">
      <c r="B379" s="118"/>
      <c r="C379" s="119"/>
      <c r="D379" s="97"/>
      <c r="E379" s="239"/>
      <c r="F379" s="26"/>
      <c r="G379" s="222"/>
    </row>
    <row r="380" spans="2:9">
      <c r="B380" s="118" t="s">
        <v>370</v>
      </c>
      <c r="C380" s="119" t="s">
        <v>641</v>
      </c>
      <c r="D380" s="97"/>
      <c r="E380" s="239"/>
      <c r="F380" s="26"/>
      <c r="G380" s="222"/>
    </row>
    <row r="381" spans="2:9">
      <c r="B381" s="118"/>
      <c r="C381" s="119"/>
      <c r="D381" s="97"/>
      <c r="E381" s="239"/>
      <c r="F381" s="26"/>
      <c r="G381" s="222"/>
    </row>
    <row r="382" spans="2:9">
      <c r="B382" s="118" t="s">
        <v>372</v>
      </c>
      <c r="C382" s="119" t="s">
        <v>642</v>
      </c>
      <c r="D382" s="97"/>
      <c r="E382" s="239"/>
      <c r="F382" s="26"/>
      <c r="G382" s="222"/>
    </row>
    <row r="383" spans="2:9">
      <c r="B383" s="118"/>
      <c r="C383" s="119"/>
      <c r="D383" s="97"/>
      <c r="E383" s="239"/>
      <c r="F383" s="26"/>
      <c r="G383" s="222"/>
    </row>
    <row r="384" spans="2:9" ht="25">
      <c r="B384" s="118" t="s">
        <v>374</v>
      </c>
      <c r="C384" s="119" t="s">
        <v>643</v>
      </c>
      <c r="D384" s="97"/>
      <c r="E384" s="239"/>
      <c r="F384" s="26"/>
      <c r="G384" s="222"/>
    </row>
    <row r="385" spans="2:7">
      <c r="B385" s="118"/>
      <c r="C385" s="119"/>
      <c r="D385" s="97"/>
      <c r="E385" s="239"/>
      <c r="F385" s="26"/>
      <c r="G385" s="222"/>
    </row>
    <row r="386" spans="2:7" ht="25">
      <c r="B386" s="118" t="s">
        <v>376</v>
      </c>
      <c r="C386" s="119" t="s">
        <v>644</v>
      </c>
      <c r="D386" s="97"/>
      <c r="E386" s="239"/>
      <c r="F386" s="26"/>
      <c r="G386" s="222"/>
    </row>
    <row r="387" spans="2:7">
      <c r="B387" s="118"/>
      <c r="C387" s="119"/>
      <c r="D387" s="97"/>
      <c r="E387" s="239"/>
      <c r="F387" s="26"/>
      <c r="G387" s="222"/>
    </row>
    <row r="388" spans="2:7" ht="25">
      <c r="B388" s="118" t="s">
        <v>378</v>
      </c>
      <c r="C388" s="119" t="s">
        <v>645</v>
      </c>
      <c r="D388" s="97"/>
      <c r="E388" s="239"/>
      <c r="F388" s="26"/>
      <c r="G388" s="222"/>
    </row>
    <row r="389" spans="2:7">
      <c r="B389" s="118"/>
      <c r="C389" s="119"/>
      <c r="D389" s="97"/>
      <c r="E389" s="239"/>
      <c r="F389" s="26"/>
      <c r="G389" s="222"/>
    </row>
    <row r="390" spans="2:7" ht="25">
      <c r="B390" s="118" t="s">
        <v>380</v>
      </c>
      <c r="C390" s="119" t="s">
        <v>646</v>
      </c>
      <c r="D390" s="97"/>
      <c r="E390" s="239"/>
      <c r="F390" s="26"/>
      <c r="G390" s="222"/>
    </row>
    <row r="391" spans="2:7">
      <c r="B391" s="118"/>
      <c r="C391" s="119"/>
      <c r="D391" s="25"/>
      <c r="E391" s="239"/>
      <c r="F391" s="26"/>
      <c r="G391" s="222"/>
    </row>
    <row r="392" spans="2:7">
      <c r="B392" s="118" t="s">
        <v>382</v>
      </c>
      <c r="C392" s="119" t="s">
        <v>647</v>
      </c>
      <c r="D392" s="25"/>
      <c r="E392" s="239"/>
      <c r="F392" s="26"/>
      <c r="G392" s="222"/>
    </row>
    <row r="393" spans="2:7">
      <c r="B393" s="118"/>
      <c r="C393" s="119"/>
      <c r="D393" s="25"/>
      <c r="E393" s="239"/>
      <c r="F393" s="26"/>
      <c r="G393" s="222"/>
    </row>
    <row r="394" spans="2:7">
      <c r="B394" s="120" t="s">
        <v>384</v>
      </c>
      <c r="C394" s="121" t="s">
        <v>648</v>
      </c>
      <c r="D394" s="25"/>
      <c r="E394" s="239"/>
      <c r="F394" s="26"/>
      <c r="G394" s="222"/>
    </row>
    <row r="395" spans="2:7">
      <c r="B395" s="120"/>
      <c r="C395" s="121"/>
      <c r="D395" s="25"/>
      <c r="E395" s="239"/>
      <c r="F395" s="26"/>
      <c r="G395" s="222"/>
    </row>
    <row r="396" spans="2:7">
      <c r="B396" s="120" t="s">
        <v>386</v>
      </c>
      <c r="C396" s="121" t="s">
        <v>649</v>
      </c>
      <c r="D396" s="25"/>
      <c r="E396" s="239"/>
      <c r="F396" s="26"/>
      <c r="G396" s="222"/>
    </row>
    <row r="397" spans="2:7" ht="25">
      <c r="B397" s="49" t="s">
        <v>650</v>
      </c>
      <c r="C397" s="121" t="s">
        <v>651</v>
      </c>
      <c r="D397" s="122"/>
      <c r="E397" s="239"/>
      <c r="F397" s="26"/>
      <c r="G397" s="222"/>
    </row>
    <row r="398" spans="2:7">
      <c r="B398" s="49"/>
      <c r="C398" s="121"/>
      <c r="D398" s="25"/>
      <c r="E398" s="239"/>
      <c r="F398" s="26"/>
      <c r="G398" s="222"/>
    </row>
    <row r="399" spans="2:7">
      <c r="B399" s="51"/>
      <c r="C399" s="71"/>
      <c r="D399" s="29"/>
      <c r="E399" s="236"/>
      <c r="F399" s="10"/>
      <c r="G399" s="11"/>
    </row>
    <row r="400" spans="2:7" ht="301.5">
      <c r="B400" s="51" t="s">
        <v>652</v>
      </c>
      <c r="C400" s="123" t="s">
        <v>653</v>
      </c>
      <c r="D400" s="29" t="s">
        <v>515</v>
      </c>
      <c r="E400" s="236">
        <v>72</v>
      </c>
      <c r="F400" s="10"/>
      <c r="G400" s="11">
        <f>+F400*E400</f>
        <v>0</v>
      </c>
    </row>
    <row r="401" spans="2:7">
      <c r="B401" s="51"/>
      <c r="C401" s="71"/>
      <c r="D401" s="29"/>
      <c r="E401" s="236"/>
      <c r="F401" s="10"/>
      <c r="G401" s="11"/>
    </row>
    <row r="402" spans="2:7" ht="227">
      <c r="B402" s="51" t="s">
        <v>654</v>
      </c>
      <c r="C402" s="124" t="s">
        <v>655</v>
      </c>
      <c r="D402" s="29" t="s">
        <v>515</v>
      </c>
      <c r="E402" s="236">
        <v>56</v>
      </c>
      <c r="F402" s="10"/>
      <c r="G402" s="11">
        <f>+F402*E402</f>
        <v>0</v>
      </c>
    </row>
    <row r="403" spans="2:7">
      <c r="B403" s="51"/>
      <c r="C403" s="71"/>
      <c r="D403" s="29"/>
      <c r="E403" s="236"/>
      <c r="F403" s="10"/>
      <c r="G403" s="11"/>
    </row>
    <row r="404" spans="2:7" ht="245.4" customHeight="1">
      <c r="B404" s="51" t="s">
        <v>656</v>
      </c>
      <c r="C404" s="124" t="s">
        <v>657</v>
      </c>
      <c r="D404" s="29" t="s">
        <v>515</v>
      </c>
      <c r="E404" s="236">
        <v>506</v>
      </c>
      <c r="F404" s="10"/>
      <c r="G404" s="11">
        <f>+F404*E404</f>
        <v>0</v>
      </c>
    </row>
    <row r="405" spans="2:7" ht="166.75" customHeight="1">
      <c r="B405" s="51" t="s">
        <v>658</v>
      </c>
      <c r="C405" s="61" t="s">
        <v>659</v>
      </c>
      <c r="D405" s="29" t="s">
        <v>515</v>
      </c>
      <c r="E405" s="236">
        <v>542</v>
      </c>
      <c r="F405" s="10"/>
      <c r="G405" s="11">
        <f>+F405*E405</f>
        <v>0</v>
      </c>
    </row>
    <row r="406" spans="2:7" ht="276">
      <c r="B406" s="51" t="s">
        <v>660</v>
      </c>
      <c r="C406" s="61" t="s">
        <v>661</v>
      </c>
      <c r="D406" s="29" t="s">
        <v>515</v>
      </c>
      <c r="E406" s="236">
        <v>139</v>
      </c>
      <c r="F406" s="10"/>
      <c r="G406" s="11">
        <f t="shared" ref="G406:G414" si="6">+F406*E406</f>
        <v>0</v>
      </c>
    </row>
    <row r="407" spans="2:7" ht="339.5">
      <c r="B407" s="51" t="s">
        <v>662</v>
      </c>
      <c r="C407" s="61" t="s">
        <v>663</v>
      </c>
      <c r="D407" s="29"/>
      <c r="E407" s="236"/>
      <c r="F407" s="10"/>
      <c r="G407" s="11">
        <f t="shared" si="6"/>
        <v>0</v>
      </c>
    </row>
    <row r="408" spans="2:7">
      <c r="B408" s="51"/>
      <c r="C408" s="124" t="s">
        <v>664</v>
      </c>
      <c r="D408" s="29" t="s">
        <v>515</v>
      </c>
      <c r="E408" s="236">
        <v>1239</v>
      </c>
      <c r="F408" s="10"/>
      <c r="G408" s="11">
        <f t="shared" si="6"/>
        <v>0</v>
      </c>
    </row>
    <row r="409" spans="2:7">
      <c r="B409" s="51"/>
      <c r="C409" s="124" t="s">
        <v>665</v>
      </c>
      <c r="D409" s="29" t="s">
        <v>515</v>
      </c>
      <c r="E409" s="236">
        <v>162</v>
      </c>
      <c r="F409" s="10"/>
      <c r="G409" s="11">
        <f t="shared" si="6"/>
        <v>0</v>
      </c>
    </row>
    <row r="410" spans="2:7">
      <c r="B410" s="51"/>
      <c r="C410" s="71" t="s">
        <v>666</v>
      </c>
      <c r="D410" s="29" t="s">
        <v>515</v>
      </c>
      <c r="E410" s="236">
        <v>378</v>
      </c>
      <c r="F410" s="10"/>
      <c r="G410" s="11">
        <f t="shared" si="6"/>
        <v>0</v>
      </c>
    </row>
    <row r="411" spans="2:7">
      <c r="B411" s="51"/>
      <c r="C411" s="71"/>
      <c r="D411" s="29"/>
      <c r="E411" s="236"/>
      <c r="F411" s="10"/>
      <c r="G411" s="11">
        <f t="shared" si="6"/>
        <v>0</v>
      </c>
    </row>
    <row r="412" spans="2:7" ht="150.5">
      <c r="B412" s="51" t="s">
        <v>667</v>
      </c>
      <c r="C412" s="61" t="s">
        <v>668</v>
      </c>
      <c r="D412" s="29" t="s">
        <v>515</v>
      </c>
      <c r="E412" s="236">
        <v>51</v>
      </c>
      <c r="F412" s="10"/>
      <c r="G412" s="11">
        <f t="shared" si="6"/>
        <v>0</v>
      </c>
    </row>
    <row r="413" spans="2:7" ht="75.5">
      <c r="B413" s="51" t="s">
        <v>669</v>
      </c>
      <c r="C413" s="61" t="s">
        <v>670</v>
      </c>
      <c r="D413" s="29" t="s">
        <v>515</v>
      </c>
      <c r="E413" s="236">
        <v>13</v>
      </c>
      <c r="F413" s="10"/>
      <c r="G413" s="11">
        <f t="shared" si="6"/>
        <v>0</v>
      </c>
    </row>
    <row r="414" spans="2:7" ht="30.65" customHeight="1">
      <c r="B414" s="49" t="s">
        <v>671</v>
      </c>
      <c r="C414" s="121" t="s">
        <v>672</v>
      </c>
      <c r="D414" s="122" t="s">
        <v>515</v>
      </c>
      <c r="E414" s="239">
        <v>368</v>
      </c>
      <c r="F414" s="26"/>
      <c r="G414" s="222">
        <f t="shared" si="6"/>
        <v>0</v>
      </c>
    </row>
    <row r="415" spans="2:7" ht="45.65" customHeight="1">
      <c r="B415" s="49" t="s">
        <v>673</v>
      </c>
      <c r="C415" s="121" t="s">
        <v>674</v>
      </c>
      <c r="D415" s="122" t="s">
        <v>515</v>
      </c>
      <c r="E415" s="239">
        <v>50</v>
      </c>
      <c r="F415" s="26"/>
      <c r="G415" s="11">
        <f t="shared" ref="G415" si="7">+F415*E415</f>
        <v>0</v>
      </c>
    </row>
    <row r="416" spans="2:7">
      <c r="B416" s="51"/>
      <c r="C416" s="71"/>
      <c r="D416" s="29"/>
      <c r="E416" s="236"/>
      <c r="F416" s="10"/>
      <c r="G416" s="11"/>
    </row>
    <row r="417" spans="2:9" ht="117">
      <c r="B417" s="51"/>
      <c r="C417" s="125" t="s">
        <v>675</v>
      </c>
      <c r="D417" s="29"/>
      <c r="E417" s="236"/>
      <c r="F417" s="10"/>
      <c r="G417" s="11"/>
    </row>
    <row r="418" spans="2:9">
      <c r="B418" s="51"/>
      <c r="C418" s="71"/>
      <c r="D418" s="29"/>
      <c r="E418" s="236"/>
      <c r="F418" s="10"/>
      <c r="G418" s="11"/>
    </row>
    <row r="419" spans="2:9">
      <c r="B419" s="51"/>
      <c r="C419" s="71"/>
      <c r="D419" s="29"/>
      <c r="E419" s="236"/>
      <c r="F419" s="10"/>
      <c r="G419" s="11"/>
    </row>
    <row r="420" spans="2:9">
      <c r="B420" s="49"/>
      <c r="C420" s="121"/>
      <c r="D420" s="122"/>
      <c r="E420" s="239"/>
      <c r="F420" s="26"/>
      <c r="G420" s="222"/>
    </row>
    <row r="421" spans="2:9" ht="13">
      <c r="B421" s="126"/>
      <c r="C421" s="127" t="s">
        <v>676</v>
      </c>
      <c r="D421" s="64"/>
      <c r="E421" s="255"/>
      <c r="F421" s="128"/>
      <c r="G421" s="232">
        <f>SUM(G400:G417)</f>
        <v>0</v>
      </c>
      <c r="I421" s="7"/>
    </row>
    <row r="422" spans="2:9" s="1" customFormat="1" ht="13">
      <c r="B422" s="129"/>
      <c r="C422" s="125"/>
      <c r="D422" s="47"/>
      <c r="E422" s="239"/>
      <c r="F422" s="26"/>
      <c r="G422" s="222"/>
      <c r="H422" s="7"/>
    </row>
    <row r="423" spans="2:9" ht="13">
      <c r="B423" s="72" t="s">
        <v>677</v>
      </c>
      <c r="C423" s="73" t="s">
        <v>678</v>
      </c>
      <c r="D423" s="74"/>
      <c r="E423" s="246"/>
      <c r="F423" s="75"/>
      <c r="G423" s="227"/>
    </row>
    <row r="424" spans="2:9" s="1" customFormat="1">
      <c r="B424" s="35"/>
      <c r="C424" s="36" t="s">
        <v>473</v>
      </c>
      <c r="D424" s="89"/>
      <c r="E424" s="239"/>
      <c r="F424" s="26"/>
      <c r="G424" s="222"/>
      <c r="H424" s="7"/>
    </row>
    <row r="425" spans="2:9" s="1" customFormat="1">
      <c r="B425" s="35"/>
      <c r="C425" s="36"/>
      <c r="D425" s="89"/>
      <c r="E425" s="239"/>
      <c r="F425" s="26"/>
      <c r="G425" s="222"/>
      <c r="H425" s="7"/>
    </row>
    <row r="426" spans="2:9" s="1" customFormat="1">
      <c r="B426" s="35" t="s">
        <v>370</v>
      </c>
      <c r="C426" s="36" t="s">
        <v>679</v>
      </c>
      <c r="D426" s="89"/>
      <c r="E426" s="239"/>
      <c r="F426" s="26"/>
      <c r="G426" s="222"/>
      <c r="H426" s="7"/>
    </row>
    <row r="427" spans="2:9" s="1" customFormat="1">
      <c r="B427" s="35"/>
      <c r="C427" s="36"/>
      <c r="D427" s="89"/>
      <c r="E427" s="239"/>
      <c r="F427" s="26"/>
      <c r="G427" s="222"/>
      <c r="H427" s="7"/>
    </row>
    <row r="428" spans="2:9" s="1" customFormat="1" ht="25">
      <c r="B428" s="35" t="s">
        <v>372</v>
      </c>
      <c r="C428" s="36" t="s">
        <v>680</v>
      </c>
      <c r="D428" s="89"/>
      <c r="E428" s="239"/>
      <c r="F428" s="26"/>
      <c r="G428" s="222"/>
      <c r="H428" s="7"/>
    </row>
    <row r="429" spans="2:9" s="1" customFormat="1">
      <c r="B429" s="35"/>
      <c r="C429" s="36"/>
      <c r="D429" s="89"/>
      <c r="E429" s="239"/>
      <c r="F429" s="26"/>
      <c r="G429" s="222"/>
      <c r="H429" s="7"/>
    </row>
    <row r="430" spans="2:9" s="1" customFormat="1" ht="25">
      <c r="B430" s="35" t="s">
        <v>374</v>
      </c>
      <c r="C430" s="36" t="s">
        <v>681</v>
      </c>
      <c r="D430" s="89"/>
      <c r="E430" s="239"/>
      <c r="F430" s="26"/>
      <c r="G430" s="222"/>
      <c r="H430" s="7"/>
    </row>
    <row r="431" spans="2:9" s="1" customFormat="1">
      <c r="B431" s="35"/>
      <c r="C431" s="36"/>
      <c r="D431" s="89"/>
      <c r="E431" s="239"/>
      <c r="F431" s="26"/>
      <c r="G431" s="222"/>
      <c r="H431" s="7"/>
    </row>
    <row r="432" spans="2:9" s="1" customFormat="1">
      <c r="B432" s="35" t="s">
        <v>376</v>
      </c>
      <c r="C432" s="36" t="s">
        <v>682</v>
      </c>
      <c r="D432" s="89"/>
      <c r="E432" s="239"/>
      <c r="F432" s="26"/>
      <c r="G432" s="222"/>
      <c r="H432" s="7"/>
    </row>
    <row r="433" spans="2:8" s="1" customFormat="1">
      <c r="B433" s="35"/>
      <c r="C433" s="36"/>
      <c r="D433" s="89"/>
      <c r="E433" s="239"/>
      <c r="F433" s="26"/>
      <c r="G433" s="222"/>
      <c r="H433" s="7"/>
    </row>
    <row r="434" spans="2:8" s="1" customFormat="1" ht="25">
      <c r="B434" s="35" t="s">
        <v>378</v>
      </c>
      <c r="C434" s="36" t="s">
        <v>683</v>
      </c>
      <c r="D434" s="89"/>
      <c r="E434" s="239"/>
      <c r="F434" s="26"/>
      <c r="G434" s="222"/>
      <c r="H434" s="7"/>
    </row>
    <row r="435" spans="2:8" s="1" customFormat="1">
      <c r="B435" s="35"/>
      <c r="C435" s="36"/>
      <c r="D435" s="89"/>
      <c r="E435" s="239"/>
      <c r="F435" s="26"/>
      <c r="G435" s="222"/>
      <c r="H435" s="7"/>
    </row>
    <row r="436" spans="2:8" s="1" customFormat="1">
      <c r="B436" s="35" t="s">
        <v>380</v>
      </c>
      <c r="C436" s="36" t="s">
        <v>684</v>
      </c>
      <c r="D436" s="89"/>
      <c r="E436" s="239"/>
      <c r="F436" s="26"/>
      <c r="G436" s="222"/>
      <c r="H436" s="7"/>
    </row>
    <row r="437" spans="2:8" s="1" customFormat="1">
      <c r="B437" s="35"/>
      <c r="C437" s="36"/>
      <c r="D437" s="89"/>
      <c r="E437" s="239"/>
      <c r="F437" s="26"/>
      <c r="G437" s="222"/>
      <c r="H437" s="7"/>
    </row>
    <row r="438" spans="2:8" s="1" customFormat="1">
      <c r="B438" s="35" t="s">
        <v>382</v>
      </c>
      <c r="C438" s="36" t="s">
        <v>685</v>
      </c>
      <c r="D438" s="89"/>
      <c r="E438" s="239"/>
      <c r="F438" s="26"/>
      <c r="G438" s="222"/>
      <c r="H438" s="7"/>
    </row>
    <row r="439" spans="2:8" s="1" customFormat="1">
      <c r="B439" s="35"/>
      <c r="C439" s="36"/>
      <c r="D439" s="89"/>
      <c r="E439" s="239"/>
      <c r="F439" s="26"/>
      <c r="G439" s="222"/>
      <c r="H439" s="7"/>
    </row>
    <row r="440" spans="2:8" s="1" customFormat="1">
      <c r="B440" s="35" t="s">
        <v>384</v>
      </c>
      <c r="C440" s="36" t="s">
        <v>686</v>
      </c>
      <c r="D440" s="89"/>
      <c r="E440" s="239"/>
      <c r="F440" s="26"/>
      <c r="G440" s="222"/>
      <c r="H440" s="7"/>
    </row>
    <row r="441" spans="2:8" s="1" customFormat="1">
      <c r="B441" s="35"/>
      <c r="C441" s="36"/>
      <c r="D441" s="89"/>
      <c r="E441" s="239"/>
      <c r="F441" s="26"/>
      <c r="G441" s="222"/>
      <c r="H441" s="7"/>
    </row>
    <row r="442" spans="2:8" s="1" customFormat="1">
      <c r="B442" s="35" t="s">
        <v>386</v>
      </c>
      <c r="C442" s="36" t="s">
        <v>687</v>
      </c>
      <c r="D442" s="89"/>
      <c r="E442" s="239"/>
      <c r="F442" s="26"/>
      <c r="G442" s="222"/>
      <c r="H442" s="7"/>
    </row>
    <row r="443" spans="2:8" s="1" customFormat="1">
      <c r="B443" s="35"/>
      <c r="C443" s="36"/>
      <c r="D443" s="89"/>
      <c r="E443" s="239"/>
      <c r="F443" s="26"/>
      <c r="G443" s="222"/>
      <c r="H443" s="7"/>
    </row>
    <row r="444" spans="2:8" s="1" customFormat="1">
      <c r="B444" s="35" t="s">
        <v>388</v>
      </c>
      <c r="C444" s="36" t="s">
        <v>613</v>
      </c>
      <c r="D444" s="89"/>
      <c r="E444" s="239"/>
      <c r="F444" s="26"/>
      <c r="G444" s="222"/>
      <c r="H444" s="7"/>
    </row>
    <row r="445" spans="2:8" ht="13">
      <c r="B445" s="98"/>
      <c r="C445" s="70"/>
      <c r="D445" s="29"/>
      <c r="E445" s="236"/>
      <c r="F445" s="10"/>
      <c r="G445" s="11"/>
    </row>
    <row r="446" spans="2:8" ht="25">
      <c r="B446" s="98" t="s">
        <v>390</v>
      </c>
      <c r="C446" s="31" t="s">
        <v>688</v>
      </c>
      <c r="D446" s="29"/>
      <c r="E446" s="236"/>
      <c r="F446" s="10"/>
      <c r="G446" s="11"/>
    </row>
    <row r="447" spans="2:8">
      <c r="B447" s="98"/>
      <c r="C447" s="31"/>
      <c r="D447" s="29"/>
      <c r="E447" s="236"/>
      <c r="F447" s="10"/>
      <c r="G447" s="11"/>
    </row>
    <row r="448" spans="2:8">
      <c r="B448" s="98" t="s">
        <v>392</v>
      </c>
      <c r="C448" s="31" t="s">
        <v>689</v>
      </c>
      <c r="D448" s="29"/>
      <c r="E448" s="236"/>
      <c r="F448" s="10"/>
      <c r="G448" s="11"/>
    </row>
    <row r="449" spans="2:9">
      <c r="B449" s="98"/>
      <c r="C449" s="31"/>
      <c r="D449" s="29"/>
      <c r="E449" s="236"/>
      <c r="F449" s="10"/>
      <c r="G449" s="11"/>
    </row>
    <row r="450" spans="2:9">
      <c r="B450" s="98" t="s">
        <v>394</v>
      </c>
      <c r="C450" s="31" t="s">
        <v>690</v>
      </c>
      <c r="D450" s="29"/>
      <c r="E450" s="236"/>
      <c r="F450" s="10"/>
      <c r="G450" s="11"/>
    </row>
    <row r="451" spans="2:9">
      <c r="B451" s="98"/>
      <c r="C451" s="31"/>
      <c r="D451" s="29"/>
      <c r="E451" s="236"/>
      <c r="F451" s="10"/>
      <c r="G451" s="11"/>
    </row>
    <row r="452" spans="2:9">
      <c r="B452" s="98" t="s">
        <v>396</v>
      </c>
      <c r="C452" s="31" t="s">
        <v>691</v>
      </c>
      <c r="D452" s="29"/>
      <c r="E452" s="236"/>
      <c r="F452" s="10"/>
      <c r="G452" s="11"/>
    </row>
    <row r="453" spans="2:9">
      <c r="B453" s="98"/>
      <c r="C453" s="31"/>
      <c r="D453" s="29"/>
      <c r="E453" s="236"/>
      <c r="F453" s="10"/>
      <c r="G453" s="11"/>
    </row>
    <row r="454" spans="2:9" ht="25">
      <c r="B454" s="98" t="s">
        <v>448</v>
      </c>
      <c r="C454" s="31" t="s">
        <v>692</v>
      </c>
      <c r="D454" s="29"/>
      <c r="E454" s="236"/>
      <c r="F454" s="10"/>
      <c r="G454" s="11"/>
    </row>
    <row r="455" spans="2:9">
      <c r="B455" s="98"/>
      <c r="C455" s="31"/>
      <c r="D455" s="29"/>
      <c r="E455" s="236"/>
      <c r="F455" s="10"/>
      <c r="G455" s="11"/>
    </row>
    <row r="456" spans="2:9" ht="25">
      <c r="B456" s="98" t="s">
        <v>398</v>
      </c>
      <c r="C456" s="31" t="s">
        <v>693</v>
      </c>
      <c r="D456" s="29"/>
      <c r="E456" s="236"/>
      <c r="F456" s="10"/>
      <c r="G456" s="11"/>
    </row>
    <row r="457" spans="2:9" ht="13">
      <c r="B457" s="30"/>
      <c r="C457" s="70"/>
      <c r="D457" s="29"/>
      <c r="E457" s="236"/>
      <c r="F457" s="10"/>
      <c r="G457" s="11"/>
      <c r="I457" s="130"/>
    </row>
    <row r="458" spans="2:9" ht="111" customHeight="1">
      <c r="B458" s="30" t="s">
        <v>694</v>
      </c>
      <c r="C458" s="80" t="s">
        <v>695</v>
      </c>
      <c r="D458" s="112" t="s">
        <v>515</v>
      </c>
      <c r="E458" s="254">
        <v>100</v>
      </c>
      <c r="F458" s="10"/>
      <c r="G458" s="11">
        <f>+F458*E458</f>
        <v>0</v>
      </c>
      <c r="I458" s="80"/>
    </row>
    <row r="459" spans="2:9">
      <c r="B459" s="30"/>
      <c r="C459" s="31"/>
      <c r="D459" s="29"/>
      <c r="E459" s="236"/>
      <c r="F459" s="10"/>
      <c r="G459" s="11"/>
      <c r="I459" s="80"/>
    </row>
    <row r="460" spans="2:9" ht="187.5">
      <c r="B460" s="30" t="s">
        <v>696</v>
      </c>
      <c r="C460" s="52" t="s">
        <v>697</v>
      </c>
      <c r="D460" s="112" t="s">
        <v>515</v>
      </c>
      <c r="E460" s="254">
        <v>19854</v>
      </c>
      <c r="F460" s="55"/>
      <c r="G460" s="11">
        <f>+F460*E460</f>
        <v>0</v>
      </c>
      <c r="I460" s="52"/>
    </row>
    <row r="461" spans="2:9">
      <c r="B461" s="30"/>
      <c r="C461" s="71"/>
      <c r="D461" s="29"/>
      <c r="E461" s="236"/>
      <c r="F461" s="10"/>
      <c r="G461" s="11"/>
      <c r="I461" s="80"/>
    </row>
    <row r="462" spans="2:9" ht="212.5">
      <c r="B462" s="30" t="s">
        <v>698</v>
      </c>
      <c r="C462" s="80" t="s">
        <v>699</v>
      </c>
      <c r="D462" s="112" t="s">
        <v>515</v>
      </c>
      <c r="E462" s="254">
        <v>931</v>
      </c>
      <c r="F462" s="55"/>
      <c r="G462" s="11">
        <f>+F462*E462</f>
        <v>0</v>
      </c>
      <c r="I462" s="52"/>
    </row>
    <row r="463" spans="2:9">
      <c r="B463" s="30"/>
      <c r="C463" s="31"/>
      <c r="D463" s="29"/>
      <c r="E463" s="236"/>
      <c r="F463" s="10"/>
      <c r="G463" s="11"/>
      <c r="I463" s="80"/>
    </row>
    <row r="464" spans="2:9" ht="187.5">
      <c r="B464" s="30" t="s">
        <v>700</v>
      </c>
      <c r="C464" s="52" t="s">
        <v>701</v>
      </c>
      <c r="D464" s="112" t="s">
        <v>515</v>
      </c>
      <c r="E464" s="254">
        <v>3285</v>
      </c>
      <c r="F464" s="10"/>
      <c r="G464" s="11">
        <f>+F464*E464</f>
        <v>0</v>
      </c>
      <c r="I464" s="80"/>
    </row>
    <row r="465" spans="2:9">
      <c r="B465" s="30"/>
      <c r="C465" s="31"/>
      <c r="D465" s="29"/>
      <c r="E465" s="236"/>
      <c r="F465" s="10"/>
      <c r="G465" s="11"/>
    </row>
    <row r="466" spans="2:9" ht="51">
      <c r="B466" s="30" t="s">
        <v>702</v>
      </c>
      <c r="C466" s="31" t="s">
        <v>703</v>
      </c>
      <c r="D466" s="112" t="s">
        <v>515</v>
      </c>
      <c r="E466" s="254">
        <v>1217</v>
      </c>
      <c r="F466" s="55"/>
      <c r="G466" s="11">
        <f>+F466*E466</f>
        <v>0</v>
      </c>
    </row>
    <row r="467" spans="2:9">
      <c r="B467" s="30"/>
      <c r="C467" s="31"/>
      <c r="D467" s="29"/>
      <c r="E467" s="236"/>
      <c r="F467" s="10"/>
      <c r="G467" s="11"/>
    </row>
    <row r="468" spans="2:9">
      <c r="B468" s="30"/>
      <c r="C468" s="31"/>
      <c r="D468" s="29"/>
      <c r="E468" s="236"/>
      <c r="F468" s="55"/>
      <c r="G468" s="11"/>
    </row>
    <row r="469" spans="2:9" s="1" customFormat="1" ht="13">
      <c r="B469" s="131"/>
      <c r="C469" s="132" t="s">
        <v>704</v>
      </c>
      <c r="D469" s="133"/>
      <c r="E469" s="256"/>
      <c r="F469" s="134"/>
      <c r="G469" s="233">
        <f>SUM(G458:G467)</f>
        <v>0</v>
      </c>
      <c r="H469" s="7"/>
      <c r="I469" s="7"/>
    </row>
    <row r="470" spans="2:9">
      <c r="B470" s="30"/>
      <c r="C470" s="31"/>
      <c r="D470" s="29"/>
      <c r="E470" s="236"/>
      <c r="F470" s="10"/>
      <c r="G470" s="11"/>
    </row>
    <row r="471" spans="2:9" s="1" customFormat="1" ht="13">
      <c r="B471" s="135" t="s">
        <v>705</v>
      </c>
      <c r="C471" s="136" t="s">
        <v>706</v>
      </c>
      <c r="D471" s="137"/>
      <c r="E471" s="251"/>
      <c r="F471" s="137"/>
      <c r="G471" s="229"/>
      <c r="H471" s="7"/>
    </row>
    <row r="472" spans="2:9" s="1" customFormat="1">
      <c r="B472" s="118"/>
      <c r="C472" s="138" t="s">
        <v>473</v>
      </c>
      <c r="D472" s="139"/>
      <c r="E472" s="239"/>
      <c r="F472" s="26"/>
      <c r="G472" s="222"/>
      <c r="H472" s="7"/>
    </row>
    <row r="473" spans="2:9" s="1" customFormat="1" ht="13">
      <c r="B473" s="118"/>
      <c r="C473" s="140"/>
      <c r="D473" s="139"/>
      <c r="E473" s="239"/>
      <c r="F473" s="26"/>
      <c r="G473" s="222"/>
      <c r="H473" s="7"/>
    </row>
    <row r="474" spans="2:9" s="1" customFormat="1">
      <c r="B474" s="118" t="s">
        <v>370</v>
      </c>
      <c r="C474" s="119" t="s">
        <v>679</v>
      </c>
      <c r="D474" s="139"/>
      <c r="E474" s="239"/>
      <c r="F474" s="26"/>
      <c r="G474" s="222"/>
      <c r="H474" s="7"/>
    </row>
    <row r="475" spans="2:9" s="1" customFormat="1">
      <c r="B475" s="118"/>
      <c r="C475" s="119"/>
      <c r="D475" s="139"/>
      <c r="E475" s="239"/>
      <c r="F475" s="26"/>
      <c r="G475" s="222"/>
      <c r="H475" s="7"/>
    </row>
    <row r="476" spans="2:9" s="1" customFormat="1">
      <c r="B476" s="118" t="s">
        <v>372</v>
      </c>
      <c r="C476" s="119" t="s">
        <v>682</v>
      </c>
      <c r="D476" s="139"/>
      <c r="E476" s="239"/>
      <c r="F476" s="26"/>
      <c r="G476" s="222"/>
      <c r="H476" s="7"/>
    </row>
    <row r="477" spans="2:9" s="1" customFormat="1">
      <c r="B477" s="118"/>
      <c r="C477" s="119"/>
      <c r="D477" s="139"/>
      <c r="E477" s="239"/>
      <c r="F477" s="26"/>
      <c r="G477" s="222"/>
      <c r="H477" s="7"/>
    </row>
    <row r="478" spans="2:9" s="1" customFormat="1">
      <c r="B478" s="118" t="s">
        <v>374</v>
      </c>
      <c r="C478" s="119" t="s">
        <v>686</v>
      </c>
      <c r="D478" s="139"/>
      <c r="E478" s="239"/>
      <c r="F478" s="26"/>
      <c r="G478" s="222"/>
      <c r="H478" s="7"/>
    </row>
    <row r="479" spans="2:9" s="1" customFormat="1">
      <c r="B479" s="118"/>
      <c r="C479" s="119"/>
      <c r="D479" s="139"/>
      <c r="E479" s="239"/>
      <c r="F479" s="26"/>
      <c r="G479" s="222"/>
      <c r="H479" s="7"/>
    </row>
    <row r="480" spans="2:9" s="1" customFormat="1">
      <c r="B480" s="118" t="s">
        <v>376</v>
      </c>
      <c r="C480" s="119" t="s">
        <v>687</v>
      </c>
      <c r="D480" s="139"/>
      <c r="E480" s="239"/>
      <c r="F480" s="26"/>
      <c r="G480" s="222"/>
      <c r="H480" s="7"/>
    </row>
    <row r="481" spans="2:9" s="1" customFormat="1">
      <c r="B481" s="118"/>
      <c r="C481" s="119"/>
      <c r="D481" s="139"/>
      <c r="E481" s="239"/>
      <c r="F481" s="26"/>
      <c r="G481" s="222"/>
      <c r="H481" s="7"/>
    </row>
    <row r="482" spans="2:9" ht="151.5">
      <c r="B482" s="30" t="s">
        <v>707</v>
      </c>
      <c r="C482" s="52" t="s">
        <v>708</v>
      </c>
      <c r="D482" s="112" t="s">
        <v>515</v>
      </c>
      <c r="E482" s="254">
        <v>13023</v>
      </c>
      <c r="F482" s="10"/>
      <c r="G482" s="11">
        <f>+F482*E482</f>
        <v>0</v>
      </c>
      <c r="I482" s="52"/>
    </row>
    <row r="483" spans="2:9">
      <c r="B483" s="30"/>
      <c r="C483" s="31"/>
      <c r="D483" s="29"/>
      <c r="E483" s="241"/>
      <c r="F483" s="10"/>
      <c r="G483" s="11"/>
      <c r="I483" s="80"/>
    </row>
    <row r="484" spans="2:9" ht="124.25" customHeight="1">
      <c r="B484" s="30" t="s">
        <v>709</v>
      </c>
      <c r="C484" s="80" t="s">
        <v>710</v>
      </c>
      <c r="D484" s="112" t="s">
        <v>515</v>
      </c>
      <c r="E484" s="254">
        <v>4502</v>
      </c>
      <c r="F484" s="10"/>
      <c r="G484" s="11">
        <f>+F484*E484</f>
        <v>0</v>
      </c>
      <c r="I484" s="80"/>
    </row>
    <row r="485" spans="2:9">
      <c r="B485" s="30"/>
      <c r="C485" s="31"/>
      <c r="D485" s="29"/>
      <c r="E485" s="241"/>
      <c r="F485" s="10"/>
      <c r="G485" s="11"/>
      <c r="I485" s="80"/>
    </row>
    <row r="486" spans="2:9" ht="100">
      <c r="B486" s="30" t="s">
        <v>711</v>
      </c>
      <c r="C486" s="52" t="s">
        <v>712</v>
      </c>
      <c r="D486" s="112" t="s">
        <v>515</v>
      </c>
      <c r="E486" s="261">
        <v>767</v>
      </c>
      <c r="F486" s="141"/>
      <c r="G486" s="11">
        <f>+F486*E486</f>
        <v>0</v>
      </c>
      <c r="I486" s="52"/>
    </row>
    <row r="487" spans="2:9">
      <c r="B487" s="30"/>
      <c r="C487" s="31"/>
      <c r="D487" s="29"/>
      <c r="E487" s="257"/>
      <c r="F487" s="141"/>
      <c r="G487" s="11"/>
      <c r="I487" s="80"/>
    </row>
    <row r="488" spans="2:9" ht="25">
      <c r="B488" s="30" t="s">
        <v>713</v>
      </c>
      <c r="C488" s="31" t="s">
        <v>714</v>
      </c>
      <c r="D488" s="112" t="s">
        <v>550</v>
      </c>
      <c r="E488" s="261">
        <v>1217</v>
      </c>
      <c r="F488" s="141"/>
      <c r="G488" s="11">
        <f>+F488*E488</f>
        <v>0</v>
      </c>
      <c r="I488" s="80"/>
    </row>
    <row r="489" spans="2:9" ht="138">
      <c r="B489" s="30" t="s">
        <v>715</v>
      </c>
      <c r="C489" s="80" t="s">
        <v>716</v>
      </c>
      <c r="D489" s="112" t="s">
        <v>550</v>
      </c>
      <c r="E489" s="261" t="s">
        <v>457</v>
      </c>
      <c r="F489" s="141"/>
      <c r="G489" s="11"/>
    </row>
    <row r="490" spans="2:9" s="1" customFormat="1" ht="13">
      <c r="B490" s="131"/>
      <c r="C490" s="132" t="s">
        <v>717</v>
      </c>
      <c r="D490" s="133"/>
      <c r="E490" s="256"/>
      <c r="F490" s="134"/>
      <c r="G490" s="233">
        <f>SUM(G482:G489)</f>
        <v>0</v>
      </c>
      <c r="H490" s="7"/>
      <c r="I490" s="7"/>
    </row>
    <row r="491" spans="2:9">
      <c r="B491" s="30"/>
      <c r="C491" s="31"/>
      <c r="D491" s="29"/>
      <c r="E491" s="257"/>
      <c r="F491" s="141"/>
      <c r="G491" s="11"/>
    </row>
    <row r="492" spans="2:9" ht="13">
      <c r="B492" s="72" t="s">
        <v>718</v>
      </c>
      <c r="C492" s="73" t="s">
        <v>719</v>
      </c>
      <c r="D492" s="74"/>
      <c r="E492" s="246"/>
      <c r="F492" s="75"/>
      <c r="G492" s="227"/>
    </row>
    <row r="493" spans="2:9" ht="13">
      <c r="B493" s="30"/>
      <c r="C493" s="70"/>
      <c r="D493" s="29"/>
      <c r="E493" s="236"/>
      <c r="F493" s="10"/>
      <c r="G493" s="11"/>
    </row>
    <row r="494" spans="2:9" s="1" customFormat="1">
      <c r="B494" s="118"/>
      <c r="C494" s="119" t="s">
        <v>473</v>
      </c>
      <c r="D494" s="97"/>
      <c r="E494" s="239"/>
      <c r="F494" s="26"/>
      <c r="G494" s="222"/>
      <c r="H494" s="7"/>
    </row>
    <row r="495" spans="2:9" s="1" customFormat="1">
      <c r="B495" s="118"/>
      <c r="C495" s="119"/>
      <c r="D495" s="97"/>
      <c r="E495" s="239"/>
      <c r="F495" s="26"/>
      <c r="G495" s="222"/>
      <c r="H495" s="7"/>
    </row>
    <row r="496" spans="2:9" s="1" customFormat="1">
      <c r="B496" s="118" t="s">
        <v>370</v>
      </c>
      <c r="C496" s="119" t="s">
        <v>720</v>
      </c>
      <c r="D496" s="97"/>
      <c r="E496" s="239"/>
      <c r="F496" s="26"/>
      <c r="G496" s="222"/>
      <c r="H496" s="7"/>
    </row>
    <row r="497" spans="2:8" s="1" customFormat="1">
      <c r="B497" s="118"/>
      <c r="C497" s="119"/>
      <c r="D497" s="97"/>
      <c r="E497" s="239"/>
      <c r="F497" s="26"/>
      <c r="G497" s="222"/>
      <c r="H497" s="7"/>
    </row>
    <row r="498" spans="2:8" s="1" customFormat="1" ht="25">
      <c r="B498" s="118" t="s">
        <v>372</v>
      </c>
      <c r="C498" s="119" t="s">
        <v>721</v>
      </c>
      <c r="D498" s="97"/>
      <c r="E498" s="239"/>
      <c r="F498" s="26"/>
      <c r="G498" s="222"/>
      <c r="H498" s="7"/>
    </row>
    <row r="499" spans="2:8" s="1" customFormat="1">
      <c r="B499" s="118"/>
      <c r="C499" s="119"/>
      <c r="D499" s="97"/>
      <c r="E499" s="239"/>
      <c r="F499" s="26"/>
      <c r="G499" s="222"/>
      <c r="H499" s="7"/>
    </row>
    <row r="500" spans="2:8" s="1" customFormat="1">
      <c r="B500" s="118" t="s">
        <v>374</v>
      </c>
      <c r="C500" s="119" t="s">
        <v>722</v>
      </c>
      <c r="D500" s="97"/>
      <c r="E500" s="239"/>
      <c r="F500" s="26"/>
      <c r="G500" s="222"/>
      <c r="H500" s="7"/>
    </row>
    <row r="501" spans="2:8" s="1" customFormat="1">
      <c r="B501" s="118"/>
      <c r="C501" s="119"/>
      <c r="D501" s="97"/>
      <c r="E501" s="239"/>
      <c r="F501" s="26"/>
      <c r="G501" s="222"/>
      <c r="H501" s="7"/>
    </row>
    <row r="502" spans="2:8" s="1" customFormat="1" ht="25">
      <c r="B502" s="118" t="s">
        <v>376</v>
      </c>
      <c r="C502" s="119" t="s">
        <v>723</v>
      </c>
      <c r="D502" s="97"/>
      <c r="E502" s="239"/>
      <c r="F502" s="26"/>
      <c r="G502" s="222"/>
      <c r="H502" s="7"/>
    </row>
    <row r="503" spans="2:8" s="1" customFormat="1">
      <c r="B503" s="118"/>
      <c r="C503" s="119"/>
      <c r="D503" s="97"/>
      <c r="E503" s="239"/>
      <c r="F503" s="26"/>
      <c r="G503" s="222"/>
      <c r="H503" s="7"/>
    </row>
    <row r="504" spans="2:8" s="1" customFormat="1">
      <c r="B504" s="118" t="s">
        <v>378</v>
      </c>
      <c r="C504" s="119" t="s">
        <v>724</v>
      </c>
      <c r="D504" s="97"/>
      <c r="E504" s="239"/>
      <c r="F504" s="26"/>
      <c r="G504" s="222"/>
      <c r="H504" s="7"/>
    </row>
    <row r="505" spans="2:8" s="1" customFormat="1">
      <c r="B505" s="118"/>
      <c r="C505" s="119"/>
      <c r="D505" s="97"/>
      <c r="E505" s="239"/>
      <c r="F505" s="26"/>
      <c r="G505" s="222"/>
      <c r="H505" s="7"/>
    </row>
    <row r="506" spans="2:8" s="1" customFormat="1">
      <c r="B506" s="118" t="s">
        <v>380</v>
      </c>
      <c r="C506" s="119" t="s">
        <v>725</v>
      </c>
      <c r="D506" s="97"/>
      <c r="E506" s="239"/>
      <c r="F506" s="26"/>
      <c r="G506" s="222"/>
      <c r="H506" s="7"/>
    </row>
    <row r="507" spans="2:8" s="1" customFormat="1">
      <c r="B507" s="118"/>
      <c r="C507" s="119"/>
      <c r="D507" s="97"/>
      <c r="E507" s="239"/>
      <c r="F507" s="26"/>
      <c r="G507" s="222"/>
      <c r="H507" s="7"/>
    </row>
    <row r="508" spans="2:8" s="1" customFormat="1" ht="37.5">
      <c r="B508" s="118" t="s">
        <v>382</v>
      </c>
      <c r="C508" s="119" t="s">
        <v>726</v>
      </c>
      <c r="D508" s="97"/>
      <c r="E508" s="239"/>
      <c r="F508" s="26"/>
      <c r="G508" s="222"/>
      <c r="H508" s="7"/>
    </row>
    <row r="509" spans="2:8" s="1" customFormat="1">
      <c r="B509" s="118"/>
      <c r="C509" s="119"/>
      <c r="D509" s="97"/>
      <c r="E509" s="239"/>
      <c r="F509" s="26"/>
      <c r="G509" s="222"/>
      <c r="H509" s="7"/>
    </row>
    <row r="510" spans="2:8" s="1" customFormat="1">
      <c r="B510" s="120" t="s">
        <v>384</v>
      </c>
      <c r="C510" s="121" t="s">
        <v>727</v>
      </c>
      <c r="D510" s="142"/>
      <c r="E510" s="239"/>
      <c r="F510" s="26"/>
      <c r="G510" s="222"/>
      <c r="H510" s="7"/>
    </row>
    <row r="511" spans="2:8" s="1" customFormat="1">
      <c r="B511" s="120"/>
      <c r="C511" s="121"/>
      <c r="D511" s="142"/>
      <c r="E511" s="239"/>
      <c r="F511" s="26"/>
      <c r="G511" s="222"/>
      <c r="H511" s="7"/>
    </row>
    <row r="512" spans="2:8" s="1" customFormat="1">
      <c r="B512" s="120" t="s">
        <v>728</v>
      </c>
      <c r="C512" s="121" t="s">
        <v>729</v>
      </c>
      <c r="D512" s="142"/>
      <c r="E512" s="239"/>
      <c r="F512" s="26"/>
      <c r="G512" s="222"/>
      <c r="H512" s="7"/>
    </row>
    <row r="513" spans="2:13" s="1" customFormat="1">
      <c r="B513" s="120"/>
      <c r="C513" s="121"/>
      <c r="D513" s="142"/>
      <c r="E513" s="239"/>
      <c r="F513" s="26"/>
      <c r="G513" s="222"/>
      <c r="H513" s="7"/>
    </row>
    <row r="514" spans="2:13" s="1" customFormat="1">
      <c r="B514" s="120" t="s">
        <v>388</v>
      </c>
      <c r="C514" s="121" t="s">
        <v>730</v>
      </c>
      <c r="D514" s="142"/>
      <c r="E514" s="239"/>
      <c r="F514" s="26"/>
      <c r="G514" s="222"/>
      <c r="H514" s="7"/>
    </row>
    <row r="515" spans="2:13" s="1" customFormat="1">
      <c r="B515" s="120"/>
      <c r="C515" s="121"/>
      <c r="D515" s="142"/>
      <c r="E515" s="239"/>
      <c r="F515" s="26"/>
      <c r="G515" s="222"/>
      <c r="H515" s="7"/>
    </row>
    <row r="516" spans="2:13" s="1" customFormat="1" ht="25">
      <c r="B516" s="120" t="s">
        <v>390</v>
      </c>
      <c r="C516" s="121" t="s">
        <v>731</v>
      </c>
      <c r="D516" s="142"/>
      <c r="E516" s="239"/>
      <c r="F516" s="26"/>
      <c r="G516" s="222"/>
      <c r="H516" s="7"/>
    </row>
    <row r="517" spans="2:13" s="1" customFormat="1">
      <c r="B517" s="120"/>
      <c r="C517" s="121"/>
      <c r="D517" s="142"/>
      <c r="E517" s="239"/>
      <c r="F517" s="26"/>
      <c r="G517" s="222"/>
      <c r="H517" s="7"/>
    </row>
    <row r="518" spans="2:13" s="1" customFormat="1" ht="25">
      <c r="B518" s="120" t="s">
        <v>392</v>
      </c>
      <c r="C518" s="119" t="s">
        <v>732</v>
      </c>
      <c r="D518" s="142"/>
      <c r="E518" s="239"/>
      <c r="F518" s="26"/>
      <c r="G518" s="222"/>
      <c r="H518" s="7"/>
    </row>
    <row r="519" spans="2:13">
      <c r="B519" s="30"/>
      <c r="C519" s="38"/>
      <c r="D519" s="29"/>
      <c r="E519" s="236"/>
      <c r="F519" s="10"/>
      <c r="G519" s="11"/>
    </row>
    <row r="520" spans="2:13">
      <c r="B520" s="51" t="s">
        <v>394</v>
      </c>
      <c r="C520" s="38" t="s">
        <v>617</v>
      </c>
      <c r="D520" s="29"/>
      <c r="E520" s="236"/>
      <c r="F520" s="10"/>
      <c r="G520" s="11"/>
    </row>
    <row r="521" spans="2:13">
      <c r="B521" s="51"/>
      <c r="C521" s="38"/>
      <c r="D521" s="29"/>
      <c r="E521" s="236"/>
      <c r="F521" s="10"/>
      <c r="G521" s="11"/>
    </row>
    <row r="522" spans="2:13">
      <c r="B522" s="51" t="s">
        <v>396</v>
      </c>
      <c r="C522" s="38" t="s">
        <v>733</v>
      </c>
      <c r="D522" s="29"/>
      <c r="E522" s="236"/>
      <c r="F522" s="10"/>
      <c r="G522" s="11"/>
    </row>
    <row r="523" spans="2:13">
      <c r="B523" s="51"/>
      <c r="C523" s="38"/>
      <c r="D523" s="29"/>
      <c r="E523" s="236"/>
      <c r="F523" s="10"/>
      <c r="G523" s="11"/>
    </row>
    <row r="524" spans="2:13">
      <c r="B524" s="51" t="s">
        <v>448</v>
      </c>
      <c r="C524" s="38" t="s">
        <v>734</v>
      </c>
      <c r="D524" s="29"/>
      <c r="E524" s="236"/>
      <c r="F524" s="10"/>
      <c r="G524" s="11"/>
    </row>
    <row r="525" spans="2:13">
      <c r="B525" s="30"/>
      <c r="C525" s="38"/>
      <c r="D525" s="29"/>
      <c r="E525" s="236"/>
      <c r="F525" s="10"/>
      <c r="G525" s="11"/>
    </row>
    <row r="526" spans="2:13" ht="187.5">
      <c r="B526" s="30" t="s">
        <v>735</v>
      </c>
      <c r="C526" s="52" t="s">
        <v>736</v>
      </c>
      <c r="D526" s="29"/>
      <c r="E526" s="236"/>
      <c r="F526" s="55"/>
      <c r="G526" s="11"/>
      <c r="I526" s="52"/>
    </row>
    <row r="527" spans="2:13" ht="26">
      <c r="B527" s="30"/>
      <c r="C527" s="28" t="s">
        <v>737</v>
      </c>
      <c r="D527" s="112" t="s">
        <v>515</v>
      </c>
      <c r="E527" s="254">
        <f>3306</f>
        <v>3306</v>
      </c>
      <c r="F527" s="55"/>
      <c r="G527" s="11">
        <f>+F527*E527</f>
        <v>0</v>
      </c>
      <c r="M527" s="5"/>
    </row>
    <row r="528" spans="2:13" ht="26">
      <c r="B528" s="30"/>
      <c r="C528" s="28" t="s">
        <v>738</v>
      </c>
      <c r="D528" s="112" t="s">
        <v>515</v>
      </c>
      <c r="E528" s="254">
        <f>391</f>
        <v>391</v>
      </c>
      <c r="F528" s="55"/>
      <c r="G528" s="11">
        <f>+F528*E528</f>
        <v>0</v>
      </c>
      <c r="M528" s="5"/>
    </row>
    <row r="529" spans="2:13" ht="13">
      <c r="B529" s="30"/>
      <c r="C529" s="28"/>
      <c r="D529" s="112"/>
      <c r="E529" s="254"/>
      <c r="F529" s="55"/>
      <c r="G529" s="11"/>
      <c r="M529" s="5"/>
    </row>
    <row r="530" spans="2:13">
      <c r="B530" s="30" t="s">
        <v>739</v>
      </c>
      <c r="C530" s="31" t="s">
        <v>740</v>
      </c>
      <c r="D530" s="112"/>
      <c r="E530" s="254"/>
      <c r="F530" s="10"/>
      <c r="G530" s="11"/>
      <c r="M530" s="5"/>
    </row>
    <row r="531" spans="2:13" ht="26">
      <c r="B531" s="30"/>
      <c r="C531" s="28" t="s">
        <v>741</v>
      </c>
      <c r="D531" s="262" t="s">
        <v>596</v>
      </c>
      <c r="E531" s="254">
        <v>1108</v>
      </c>
      <c r="F531" s="55"/>
      <c r="G531" s="11">
        <f>+F531*E531</f>
        <v>0</v>
      </c>
      <c r="M531" s="5"/>
    </row>
    <row r="532" spans="2:13">
      <c r="B532" s="30"/>
      <c r="C532" s="31"/>
      <c r="D532" s="29"/>
      <c r="E532" s="236"/>
      <c r="F532" s="10"/>
      <c r="G532" s="11"/>
      <c r="M532" s="5"/>
    </row>
    <row r="533" spans="2:13" ht="200">
      <c r="B533" s="30" t="s">
        <v>742</v>
      </c>
      <c r="C533" s="52" t="s">
        <v>743</v>
      </c>
      <c r="D533" s="112" t="s">
        <v>515</v>
      </c>
      <c r="E533" s="254">
        <v>931</v>
      </c>
      <c r="F533" s="55"/>
      <c r="G533" s="11">
        <f>+F533*E533</f>
        <v>0</v>
      </c>
      <c r="I533" s="52"/>
      <c r="M533" s="5"/>
    </row>
    <row r="534" spans="2:13" ht="13">
      <c r="B534" s="30"/>
      <c r="C534" s="99"/>
      <c r="D534" s="29"/>
      <c r="E534" s="236"/>
      <c r="F534" s="55"/>
      <c r="G534" s="11"/>
      <c r="M534" s="5"/>
    </row>
    <row r="535" spans="2:13">
      <c r="B535" s="30"/>
      <c r="C535" s="31"/>
      <c r="D535" s="29"/>
      <c r="E535" s="236"/>
      <c r="F535" s="10"/>
      <c r="G535" s="11"/>
      <c r="M535" s="5"/>
    </row>
    <row r="536" spans="2:13" ht="111" customHeight="1">
      <c r="B536" s="30" t="s">
        <v>744</v>
      </c>
      <c r="C536" s="31" t="s">
        <v>745</v>
      </c>
      <c r="D536" s="112" t="s">
        <v>515</v>
      </c>
      <c r="E536" s="254">
        <v>6353</v>
      </c>
      <c r="F536" s="55"/>
      <c r="G536" s="11">
        <f>+F536*E536</f>
        <v>0</v>
      </c>
      <c r="M536" s="5"/>
    </row>
    <row r="537" spans="2:13">
      <c r="B537" s="30"/>
      <c r="C537" s="31"/>
      <c r="D537" s="112"/>
      <c r="E537" s="254"/>
      <c r="F537" s="55"/>
      <c r="G537" s="11"/>
      <c r="M537" s="5"/>
    </row>
    <row r="538" spans="2:13" ht="25">
      <c r="B538" s="30" t="s">
        <v>746</v>
      </c>
      <c r="C538" s="31" t="s">
        <v>747</v>
      </c>
      <c r="D538" s="112" t="s">
        <v>515</v>
      </c>
      <c r="E538" s="254" t="s">
        <v>457</v>
      </c>
      <c r="F538" s="10"/>
      <c r="G538" s="11"/>
      <c r="M538" s="5"/>
    </row>
    <row r="539" spans="2:13">
      <c r="B539" s="30"/>
      <c r="C539" s="31"/>
      <c r="D539" s="112"/>
      <c r="E539" s="254"/>
      <c r="F539" s="10"/>
      <c r="G539" s="11"/>
      <c r="M539" s="5"/>
    </row>
    <row r="540" spans="2:13">
      <c r="B540" s="30" t="s">
        <v>748</v>
      </c>
      <c r="C540" s="31" t="s">
        <v>749</v>
      </c>
      <c r="D540" s="112" t="s">
        <v>515</v>
      </c>
      <c r="E540" s="254" t="s">
        <v>457</v>
      </c>
      <c r="F540" s="10"/>
      <c r="G540" s="11"/>
      <c r="M540" s="5"/>
    </row>
    <row r="541" spans="2:13">
      <c r="B541" s="30"/>
      <c r="C541" s="31"/>
      <c r="D541" s="112"/>
      <c r="E541" s="254"/>
      <c r="F541" s="10"/>
      <c r="G541" s="11"/>
    </row>
    <row r="542" spans="2:13">
      <c r="B542" s="30" t="s">
        <v>750</v>
      </c>
      <c r="C542" s="31" t="s">
        <v>751</v>
      </c>
      <c r="D542" s="112"/>
      <c r="E542" s="254"/>
      <c r="F542" s="10"/>
      <c r="G542" s="11"/>
    </row>
    <row r="543" spans="2:13" ht="13">
      <c r="B543" s="30"/>
      <c r="C543" s="28" t="s">
        <v>752</v>
      </c>
      <c r="D543" s="112" t="s">
        <v>596</v>
      </c>
      <c r="E543" s="254">
        <v>3795</v>
      </c>
      <c r="F543" s="55"/>
      <c r="G543" s="11">
        <f>+F543*E543</f>
        <v>0</v>
      </c>
      <c r="M543" s="5"/>
    </row>
    <row r="544" spans="2:13">
      <c r="B544" s="30"/>
      <c r="C544" s="31"/>
      <c r="D544" s="112"/>
      <c r="E544" s="254"/>
      <c r="F544" s="10"/>
      <c r="G544" s="11"/>
      <c r="M544" s="5"/>
    </row>
    <row r="545" spans="2:13">
      <c r="B545" s="30" t="s">
        <v>753</v>
      </c>
      <c r="C545" s="31" t="s">
        <v>754</v>
      </c>
      <c r="D545" s="112"/>
      <c r="E545" s="254"/>
      <c r="F545" s="10"/>
      <c r="G545" s="11"/>
      <c r="M545" s="5"/>
    </row>
    <row r="546" spans="2:13" ht="13">
      <c r="B546" s="30"/>
      <c r="C546" s="28" t="s">
        <v>755</v>
      </c>
      <c r="D546" s="112" t="s">
        <v>596</v>
      </c>
      <c r="E546" s="254" t="s">
        <v>457</v>
      </c>
      <c r="F546" s="55"/>
      <c r="G546" s="11"/>
      <c r="M546" s="5"/>
    </row>
    <row r="547" spans="2:13">
      <c r="B547" s="30"/>
      <c r="C547" s="31"/>
      <c r="D547" s="112"/>
      <c r="E547" s="254"/>
      <c r="F547" s="10"/>
      <c r="G547" s="11"/>
      <c r="M547" s="5"/>
    </row>
    <row r="548" spans="2:13" ht="101">
      <c r="B548" s="30" t="s">
        <v>756</v>
      </c>
      <c r="C548" s="80" t="s">
        <v>757</v>
      </c>
      <c r="D548" s="112" t="s">
        <v>515</v>
      </c>
      <c r="E548" s="254">
        <v>992</v>
      </c>
      <c r="F548" s="10"/>
      <c r="G548" s="11">
        <f>+F548*E548</f>
        <v>0</v>
      </c>
      <c r="I548" s="80"/>
      <c r="M548" s="5"/>
    </row>
    <row r="549" spans="2:13">
      <c r="B549" s="30"/>
      <c r="C549" s="143"/>
      <c r="D549" s="29"/>
      <c r="E549" s="236"/>
      <c r="F549" s="10"/>
      <c r="G549" s="11"/>
      <c r="I549" s="80"/>
      <c r="M549" s="5"/>
    </row>
    <row r="550" spans="2:13">
      <c r="B550" s="30" t="s">
        <v>758</v>
      </c>
      <c r="C550" s="31" t="s">
        <v>759</v>
      </c>
      <c r="D550" s="29"/>
      <c r="E550" s="236"/>
      <c r="F550" s="10"/>
      <c r="G550" s="11"/>
      <c r="I550" s="80"/>
    </row>
    <row r="551" spans="2:13">
      <c r="B551" s="30"/>
      <c r="C551" s="31" t="s">
        <v>760</v>
      </c>
      <c r="D551" s="78" t="s">
        <v>596</v>
      </c>
      <c r="E551" s="236">
        <v>77</v>
      </c>
      <c r="F551" s="55"/>
      <c r="G551" s="11">
        <f>+F551*E551</f>
        <v>0</v>
      </c>
      <c r="I551" s="80"/>
      <c r="M551" s="5"/>
    </row>
    <row r="552" spans="2:13">
      <c r="B552" s="30" t="s">
        <v>761</v>
      </c>
      <c r="C552" s="143" t="s">
        <v>762</v>
      </c>
      <c r="D552" s="29" t="s">
        <v>515</v>
      </c>
      <c r="E552" s="236" t="s">
        <v>457</v>
      </c>
      <c r="F552" s="10"/>
      <c r="G552" s="11"/>
      <c r="M552" s="5"/>
    </row>
    <row r="553" spans="2:13" ht="26">
      <c r="B553" s="30" t="s">
        <v>763</v>
      </c>
      <c r="C553" s="28" t="s">
        <v>764</v>
      </c>
      <c r="D553" s="78" t="s">
        <v>515</v>
      </c>
      <c r="E553" s="236">
        <v>140</v>
      </c>
      <c r="F553" s="10"/>
      <c r="G553" s="11">
        <f>+F553*E553</f>
        <v>0</v>
      </c>
      <c r="I553" s="80"/>
      <c r="M553" s="5"/>
    </row>
    <row r="554" spans="2:13">
      <c r="B554" s="30"/>
      <c r="C554" s="31"/>
      <c r="D554" s="29"/>
      <c r="E554" s="236"/>
      <c r="F554" s="10"/>
      <c r="G554" s="11"/>
      <c r="I554" s="80"/>
      <c r="M554" s="5"/>
    </row>
    <row r="555" spans="2:13" ht="69" customHeight="1">
      <c r="B555" s="30" t="s">
        <v>765</v>
      </c>
      <c r="C555" s="80" t="s">
        <v>766</v>
      </c>
      <c r="D555" s="29"/>
      <c r="E555" s="236"/>
      <c r="F555" s="10"/>
      <c r="G555" s="11"/>
      <c r="I555" s="80"/>
      <c r="M555" s="5"/>
    </row>
    <row r="556" spans="2:13" ht="13">
      <c r="B556" s="30"/>
      <c r="C556" s="99" t="s">
        <v>767</v>
      </c>
      <c r="D556" s="29" t="s">
        <v>515</v>
      </c>
      <c r="E556" s="236">
        <v>50</v>
      </c>
      <c r="F556" s="55"/>
      <c r="G556" s="11">
        <f>+F556*E556</f>
        <v>0</v>
      </c>
      <c r="I556" s="80"/>
      <c r="M556" s="5"/>
    </row>
    <row r="557" spans="2:13">
      <c r="B557" s="30"/>
      <c r="C557" s="31"/>
      <c r="D557" s="29"/>
      <c r="E557" s="236"/>
      <c r="F557" s="10"/>
      <c r="G557" s="11"/>
      <c r="I557" s="80"/>
      <c r="M557" s="5"/>
    </row>
    <row r="558" spans="2:13" ht="84" customHeight="1">
      <c r="B558" s="30" t="s">
        <v>768</v>
      </c>
      <c r="C558" s="31" t="s">
        <v>769</v>
      </c>
      <c r="D558" s="29" t="s">
        <v>515</v>
      </c>
      <c r="E558" s="258">
        <v>250</v>
      </c>
      <c r="F558" s="55"/>
      <c r="G558" s="11">
        <f>+F558*E558</f>
        <v>0</v>
      </c>
      <c r="I558" s="80"/>
      <c r="M558" s="5"/>
    </row>
    <row r="559" spans="2:13">
      <c r="B559" s="30"/>
      <c r="C559" s="31"/>
      <c r="D559" s="29"/>
      <c r="E559" s="236"/>
      <c r="F559" s="10"/>
      <c r="G559" s="11"/>
      <c r="I559" s="80"/>
      <c r="M559" s="5"/>
    </row>
    <row r="560" spans="2:13" ht="64.5">
      <c r="B560" s="30" t="s">
        <v>770</v>
      </c>
      <c r="C560" s="31" t="s">
        <v>771</v>
      </c>
      <c r="D560" s="29" t="s">
        <v>515</v>
      </c>
      <c r="E560" s="236" t="s">
        <v>457</v>
      </c>
      <c r="F560" s="55"/>
      <c r="G560" s="11"/>
      <c r="M560" s="5"/>
    </row>
    <row r="561" spans="2:13" ht="103">
      <c r="B561" s="30" t="s">
        <v>772</v>
      </c>
      <c r="C561" s="31" t="s">
        <v>773</v>
      </c>
      <c r="D561" s="29" t="s">
        <v>515</v>
      </c>
      <c r="E561" s="236">
        <v>1868</v>
      </c>
      <c r="F561" s="55"/>
      <c r="G561" s="11">
        <f>+F561*E561</f>
        <v>0</v>
      </c>
      <c r="M561" s="5"/>
    </row>
    <row r="562" spans="2:13">
      <c r="B562" s="30"/>
      <c r="C562" s="31"/>
      <c r="D562" s="29"/>
      <c r="E562" s="236"/>
      <c r="F562" s="10"/>
      <c r="G562" s="11"/>
      <c r="M562" s="5"/>
    </row>
    <row r="563" spans="2:13" ht="127.25" customHeight="1">
      <c r="B563" s="30" t="s">
        <v>774</v>
      </c>
      <c r="C563" s="80" t="s">
        <v>775</v>
      </c>
      <c r="D563" s="29" t="s">
        <v>515</v>
      </c>
      <c r="E563" s="236">
        <v>1221</v>
      </c>
      <c r="F563" s="55"/>
      <c r="G563" s="11">
        <f>+F563*E563</f>
        <v>0</v>
      </c>
      <c r="M563" s="5"/>
    </row>
    <row r="564" spans="2:13">
      <c r="B564" s="30"/>
      <c r="C564" s="31"/>
      <c r="D564" s="29"/>
      <c r="E564" s="236"/>
      <c r="F564" s="10"/>
      <c r="G564" s="11"/>
      <c r="M564" s="5"/>
    </row>
    <row r="565" spans="2:13">
      <c r="B565" s="30" t="s">
        <v>776</v>
      </c>
      <c r="C565" s="31" t="s">
        <v>777</v>
      </c>
      <c r="D565" s="29" t="s">
        <v>515</v>
      </c>
      <c r="E565" s="236" t="s">
        <v>457</v>
      </c>
      <c r="F565" s="10"/>
      <c r="G565" s="11"/>
      <c r="M565" s="5"/>
    </row>
    <row r="566" spans="2:13">
      <c r="B566" s="30"/>
      <c r="C566" s="31"/>
      <c r="D566" s="29"/>
      <c r="E566" s="236"/>
      <c r="F566" s="10"/>
      <c r="G566" s="11"/>
      <c r="M566" s="5"/>
    </row>
    <row r="567" spans="2:13">
      <c r="B567" s="30" t="s">
        <v>778</v>
      </c>
      <c r="C567" s="31" t="s">
        <v>779</v>
      </c>
      <c r="D567" s="29" t="s">
        <v>515</v>
      </c>
      <c r="E567" s="236" t="s">
        <v>457</v>
      </c>
      <c r="F567" s="10"/>
      <c r="G567" s="11"/>
      <c r="M567" s="5"/>
    </row>
    <row r="568" spans="2:13">
      <c r="B568" s="30"/>
      <c r="C568" s="31"/>
      <c r="D568" s="29"/>
      <c r="E568" s="236"/>
      <c r="F568" s="10"/>
      <c r="G568" s="11"/>
      <c r="M568" s="5"/>
    </row>
    <row r="569" spans="2:13" ht="52">
      <c r="B569" s="30" t="s">
        <v>780</v>
      </c>
      <c r="C569" s="31" t="s">
        <v>781</v>
      </c>
      <c r="D569" s="78" t="s">
        <v>515</v>
      </c>
      <c r="E569" s="248">
        <v>355</v>
      </c>
      <c r="F569" s="144"/>
      <c r="G569" s="11">
        <f>+F569*E569</f>
        <v>0</v>
      </c>
      <c r="M569" s="5"/>
    </row>
    <row r="570" spans="2:13">
      <c r="B570" s="30"/>
      <c r="C570" s="31"/>
      <c r="D570" s="78"/>
      <c r="E570" s="236"/>
      <c r="F570" s="10"/>
      <c r="G570" s="11"/>
      <c r="M570" s="5"/>
    </row>
    <row r="571" spans="2:13" ht="51.5">
      <c r="B571" s="30" t="s">
        <v>782</v>
      </c>
      <c r="C571" s="31" t="s">
        <v>783</v>
      </c>
      <c r="D571" s="78" t="s">
        <v>596</v>
      </c>
      <c r="E571" s="248">
        <v>670</v>
      </c>
      <c r="F571" s="144"/>
      <c r="G571" s="11">
        <f>+F571*E571</f>
        <v>0</v>
      </c>
      <c r="M571" s="5"/>
    </row>
    <row r="572" spans="2:13" ht="34.75" customHeight="1">
      <c r="B572" s="30" t="s">
        <v>784</v>
      </c>
      <c r="C572" s="28" t="s">
        <v>785</v>
      </c>
      <c r="D572" s="78" t="s">
        <v>515</v>
      </c>
      <c r="E572" s="257">
        <v>2684</v>
      </c>
      <c r="F572" s="144"/>
      <c r="G572" s="11">
        <f>+F572*E572</f>
        <v>0</v>
      </c>
      <c r="M572" s="5"/>
    </row>
    <row r="573" spans="2:13" ht="124.25" customHeight="1">
      <c r="B573" s="30" t="s">
        <v>786</v>
      </c>
      <c r="C573" s="80" t="s">
        <v>787</v>
      </c>
      <c r="D573" s="29"/>
      <c r="E573" s="236"/>
      <c r="F573" s="10"/>
      <c r="G573" s="11"/>
      <c r="M573" s="5"/>
    </row>
    <row r="574" spans="2:13" ht="13">
      <c r="B574" s="30"/>
      <c r="C574" s="28" t="s">
        <v>788</v>
      </c>
      <c r="D574" s="29" t="s">
        <v>515</v>
      </c>
      <c r="E574" s="236">
        <v>31</v>
      </c>
      <c r="F574" s="10"/>
      <c r="G574" s="11">
        <f>+F574*E574</f>
        <v>0</v>
      </c>
      <c r="M574" s="5"/>
    </row>
    <row r="575" spans="2:13" ht="13">
      <c r="B575" s="30"/>
      <c r="C575" s="28"/>
      <c r="D575" s="8"/>
      <c r="E575" s="236"/>
      <c r="F575" s="10"/>
      <c r="G575" s="11"/>
      <c r="M575" s="5"/>
    </row>
    <row r="576" spans="2:13" s="1" customFormat="1" ht="13">
      <c r="B576" s="131"/>
      <c r="C576" s="132" t="s">
        <v>789</v>
      </c>
      <c r="D576" s="133"/>
      <c r="E576" s="256"/>
      <c r="F576" s="134"/>
      <c r="G576" s="233">
        <f>SUM(G526:G574)</f>
        <v>0</v>
      </c>
      <c r="H576" s="7"/>
      <c r="I576" s="7"/>
      <c r="L576" s="3"/>
      <c r="M576" s="5"/>
    </row>
    <row r="577" spans="2:13" s="1" customFormat="1">
      <c r="B577" s="145"/>
      <c r="C577" s="121"/>
      <c r="D577" s="146"/>
      <c r="E577" s="239"/>
      <c r="F577" s="105"/>
      <c r="G577" s="222"/>
      <c r="H577" s="7"/>
      <c r="M577" s="5"/>
    </row>
    <row r="578" spans="2:13" s="1" customFormat="1" ht="13">
      <c r="B578" s="147" t="s">
        <v>790</v>
      </c>
      <c r="C578" s="148" t="s">
        <v>791</v>
      </c>
      <c r="D578" s="149"/>
      <c r="E578" s="259"/>
      <c r="F578" s="150"/>
      <c r="G578" s="234"/>
      <c r="H578" s="7"/>
      <c r="M578" s="5"/>
    </row>
    <row r="579" spans="2:13" s="1" customFormat="1">
      <c r="B579" s="145"/>
      <c r="C579" s="121"/>
      <c r="D579" s="146"/>
      <c r="E579" s="239"/>
      <c r="F579" s="26"/>
      <c r="G579" s="222"/>
      <c r="H579" s="7"/>
    </row>
    <row r="580" spans="2:13" s="1" customFormat="1">
      <c r="B580" s="145"/>
      <c r="C580" s="121" t="s">
        <v>792</v>
      </c>
      <c r="D580" s="146"/>
      <c r="E580" s="239"/>
      <c r="F580" s="26"/>
      <c r="G580" s="222"/>
      <c r="H580" s="7"/>
    </row>
    <row r="581" spans="2:13" s="1" customFormat="1">
      <c r="B581" s="145"/>
      <c r="C581" s="121"/>
      <c r="D581" s="146"/>
      <c r="E581" s="239"/>
      <c r="F581" s="26"/>
      <c r="G581" s="222"/>
      <c r="H581" s="7"/>
    </row>
    <row r="582" spans="2:13" s="1" customFormat="1" ht="37.5">
      <c r="B582" s="145" t="s">
        <v>370</v>
      </c>
      <c r="C582" s="121" t="s">
        <v>793</v>
      </c>
      <c r="D582" s="146"/>
      <c r="E582" s="239"/>
      <c r="F582" s="26"/>
      <c r="G582" s="222"/>
      <c r="H582" s="7"/>
    </row>
    <row r="583" spans="2:13" s="1" customFormat="1">
      <c r="B583" s="145"/>
      <c r="C583" s="121"/>
      <c r="D583" s="146"/>
      <c r="E583" s="239"/>
      <c r="F583" s="26"/>
      <c r="G583" s="222"/>
      <c r="H583" s="7"/>
    </row>
    <row r="584" spans="2:13" s="1" customFormat="1" ht="25">
      <c r="B584" s="145" t="s">
        <v>372</v>
      </c>
      <c r="C584" s="121" t="s">
        <v>794</v>
      </c>
      <c r="D584" s="146"/>
      <c r="E584" s="239"/>
      <c r="F584" s="26"/>
      <c r="G584" s="222"/>
      <c r="H584" s="7"/>
    </row>
    <row r="585" spans="2:13" s="1" customFormat="1">
      <c r="B585" s="145"/>
      <c r="C585" s="121"/>
      <c r="D585" s="146"/>
      <c r="E585" s="239"/>
      <c r="F585" s="26"/>
      <c r="G585" s="222"/>
      <c r="H585" s="7"/>
    </row>
    <row r="586" spans="2:13" s="1" customFormat="1">
      <c r="B586" s="145" t="s">
        <v>374</v>
      </c>
      <c r="C586" s="121" t="s">
        <v>795</v>
      </c>
      <c r="D586" s="146"/>
      <c r="E586" s="239"/>
      <c r="F586" s="26"/>
      <c r="G586" s="222"/>
      <c r="H586" s="7"/>
    </row>
    <row r="587" spans="2:13" s="1" customFormat="1">
      <c r="B587" s="145"/>
      <c r="C587" s="121"/>
      <c r="D587" s="146"/>
      <c r="E587" s="239"/>
      <c r="F587" s="26"/>
      <c r="G587" s="222"/>
      <c r="H587" s="7"/>
    </row>
    <row r="588" spans="2:13" s="1" customFormat="1" ht="37.5">
      <c r="B588" s="145" t="s">
        <v>376</v>
      </c>
      <c r="C588" s="121" t="s">
        <v>796</v>
      </c>
      <c r="D588" s="146"/>
      <c r="E588" s="239"/>
      <c r="F588" s="26"/>
      <c r="G588" s="222"/>
      <c r="H588" s="7"/>
    </row>
    <row r="589" spans="2:13" s="1" customFormat="1">
      <c r="B589" s="145"/>
      <c r="C589" s="121"/>
      <c r="D589" s="146"/>
      <c r="E589" s="239"/>
      <c r="F589" s="26"/>
      <c r="G589" s="222"/>
      <c r="H589" s="7"/>
    </row>
    <row r="590" spans="2:13" s="1" customFormat="1" ht="25">
      <c r="B590" s="145" t="s">
        <v>378</v>
      </c>
      <c r="C590" s="121" t="s">
        <v>797</v>
      </c>
      <c r="D590" s="146"/>
      <c r="E590" s="239"/>
      <c r="F590" s="26"/>
      <c r="G590" s="222"/>
      <c r="H590" s="7"/>
    </row>
    <row r="591" spans="2:13" s="1" customFormat="1">
      <c r="B591" s="145"/>
      <c r="C591" s="121"/>
      <c r="D591" s="146"/>
      <c r="E591" s="239"/>
      <c r="F591" s="26"/>
      <c r="G591" s="222"/>
      <c r="H591" s="7"/>
    </row>
    <row r="592" spans="2:13" s="1" customFormat="1" ht="25">
      <c r="B592" s="145" t="s">
        <v>380</v>
      </c>
      <c r="C592" s="121" t="s">
        <v>798</v>
      </c>
      <c r="D592" s="146"/>
      <c r="E592" s="239"/>
      <c r="F592" s="26"/>
      <c r="G592" s="222"/>
      <c r="H592" s="7"/>
    </row>
    <row r="593" spans="2:16" s="1" customFormat="1">
      <c r="B593" s="145"/>
      <c r="C593" s="121"/>
      <c r="D593" s="146"/>
      <c r="E593" s="239"/>
      <c r="F593" s="26"/>
      <c r="G593" s="222"/>
      <c r="H593" s="7"/>
    </row>
    <row r="594" spans="2:16" s="1" customFormat="1" ht="25">
      <c r="B594" s="145" t="s">
        <v>382</v>
      </c>
      <c r="C594" s="121" t="s">
        <v>799</v>
      </c>
      <c r="D594" s="146"/>
      <c r="E594" s="239"/>
      <c r="F594" s="26"/>
      <c r="G594" s="222"/>
      <c r="H594" s="7"/>
    </row>
    <row r="595" spans="2:16" s="1" customFormat="1">
      <c r="B595" s="145"/>
      <c r="C595" s="121"/>
      <c r="D595" s="146"/>
      <c r="E595" s="239"/>
      <c r="F595" s="26"/>
      <c r="G595" s="222"/>
      <c r="H595" s="7"/>
    </row>
    <row r="596" spans="2:16" ht="74.25" customHeight="1">
      <c r="B596" s="30" t="s">
        <v>800</v>
      </c>
      <c r="C596" s="31" t="s">
        <v>801</v>
      </c>
      <c r="D596" s="29" t="s">
        <v>596</v>
      </c>
      <c r="E596" s="236">
        <v>380</v>
      </c>
      <c r="F596" s="10"/>
      <c r="G596" s="11">
        <f>+F596*E596</f>
        <v>0</v>
      </c>
    </row>
    <row r="597" spans="2:16">
      <c r="B597" s="30"/>
      <c r="C597" s="31"/>
      <c r="D597" s="29"/>
      <c r="E597" s="236"/>
      <c r="F597" s="10"/>
      <c r="G597" s="11"/>
    </row>
    <row r="598" spans="2:16" ht="81" customHeight="1">
      <c r="B598" s="30" t="s">
        <v>802</v>
      </c>
      <c r="C598" s="31" t="s">
        <v>803</v>
      </c>
      <c r="D598" s="29" t="s">
        <v>515</v>
      </c>
      <c r="E598" s="236">
        <v>663</v>
      </c>
      <c r="F598" s="10"/>
      <c r="G598" s="11">
        <f>+F598*E598</f>
        <v>0</v>
      </c>
    </row>
    <row r="599" spans="2:16">
      <c r="B599" s="30"/>
      <c r="C599" s="31"/>
      <c r="D599" s="29"/>
      <c r="E599" s="236"/>
      <c r="F599" s="10"/>
      <c r="G599" s="11"/>
    </row>
    <row r="600" spans="2:16" ht="78.75" customHeight="1">
      <c r="B600" s="30" t="s">
        <v>804</v>
      </c>
      <c r="C600" s="31" t="s">
        <v>805</v>
      </c>
      <c r="D600" s="29" t="s">
        <v>515</v>
      </c>
      <c r="E600" s="236" t="s">
        <v>457</v>
      </c>
      <c r="F600" s="10"/>
      <c r="G600" s="11"/>
    </row>
    <row r="601" spans="2:16" s="1" customFormat="1" ht="37.5">
      <c r="B601" s="146" t="s">
        <v>806</v>
      </c>
      <c r="C601" s="151" t="s">
        <v>807</v>
      </c>
      <c r="D601" s="25" t="s">
        <v>808</v>
      </c>
      <c r="E601" s="239">
        <v>1000</v>
      </c>
      <c r="F601" s="26"/>
      <c r="G601" s="11">
        <f>+F601*E601</f>
        <v>0</v>
      </c>
      <c r="H601" s="7"/>
    </row>
    <row r="602" spans="2:16" s="1" customFormat="1" ht="25.5">
      <c r="B602" s="146" t="s">
        <v>809</v>
      </c>
      <c r="C602" s="151" t="s">
        <v>810</v>
      </c>
      <c r="D602" s="146" t="s">
        <v>550</v>
      </c>
      <c r="E602" s="239">
        <v>750</v>
      </c>
      <c r="F602" s="26"/>
      <c r="G602" s="11">
        <f>+F602*E602</f>
        <v>0</v>
      </c>
      <c r="H602" s="7"/>
      <c r="I602" s="152"/>
      <c r="J602" s="152"/>
      <c r="K602" s="152"/>
      <c r="L602" s="152"/>
      <c r="M602" s="152"/>
      <c r="N602" s="152"/>
      <c r="O602" s="152"/>
      <c r="P602" s="152"/>
    </row>
    <row r="603" spans="2:16" s="1" customFormat="1" ht="13">
      <c r="B603" s="126"/>
      <c r="C603" s="127" t="s">
        <v>811</v>
      </c>
      <c r="D603" s="64"/>
      <c r="E603" s="255"/>
      <c r="F603" s="128"/>
      <c r="G603" s="232">
        <f>SUM(G596:G602)</f>
        <v>0</v>
      </c>
      <c r="H603" s="7"/>
      <c r="I603" s="7"/>
    </row>
    <row r="604" spans="2:16" s="1" customFormat="1">
      <c r="B604" s="145"/>
      <c r="C604" s="121"/>
      <c r="D604" s="146"/>
      <c r="E604" s="239"/>
      <c r="F604" s="26"/>
      <c r="G604" s="222"/>
      <c r="H604" s="7"/>
    </row>
    <row r="605" spans="2:16" s="1" customFormat="1" ht="13">
      <c r="B605" s="147" t="s">
        <v>24</v>
      </c>
      <c r="C605" s="148" t="s">
        <v>812</v>
      </c>
      <c r="D605" s="149"/>
      <c r="E605" s="259"/>
      <c r="F605" s="150"/>
      <c r="G605" s="234"/>
      <c r="H605" s="7"/>
    </row>
    <row r="606" spans="2:16" s="1" customFormat="1">
      <c r="B606" s="145"/>
      <c r="C606" s="121"/>
      <c r="D606" s="146"/>
      <c r="E606" s="239"/>
      <c r="F606" s="26"/>
      <c r="G606" s="222"/>
      <c r="H606" s="7"/>
    </row>
    <row r="607" spans="2:16" s="1" customFormat="1">
      <c r="B607" s="145"/>
      <c r="C607" s="121" t="s">
        <v>792</v>
      </c>
      <c r="D607" s="146"/>
      <c r="E607" s="239"/>
      <c r="F607" s="26"/>
      <c r="G607" s="222"/>
      <c r="H607" s="7"/>
    </row>
    <row r="608" spans="2:16" s="1" customFormat="1">
      <c r="B608" s="145"/>
      <c r="C608" s="121"/>
      <c r="D608" s="146"/>
      <c r="E608" s="239"/>
      <c r="F608" s="26"/>
      <c r="G608" s="222"/>
      <c r="H608" s="7"/>
    </row>
    <row r="609" spans="2:8" s="1" customFormat="1">
      <c r="B609" s="145" t="s">
        <v>370</v>
      </c>
      <c r="C609" s="121" t="s">
        <v>813</v>
      </c>
      <c r="D609" s="146"/>
      <c r="E609" s="239"/>
      <c r="F609" s="26"/>
      <c r="G609" s="222"/>
      <c r="H609" s="7"/>
    </row>
    <row r="610" spans="2:8" s="1" customFormat="1">
      <c r="B610" s="145"/>
      <c r="C610" s="121"/>
      <c r="D610" s="146"/>
      <c r="E610" s="239"/>
      <c r="F610" s="26"/>
      <c r="G610" s="222"/>
      <c r="H610" s="7"/>
    </row>
    <row r="611" spans="2:8" s="1" customFormat="1" ht="25">
      <c r="B611" s="145" t="s">
        <v>372</v>
      </c>
      <c r="C611" s="121" t="s">
        <v>814</v>
      </c>
      <c r="D611" s="146"/>
      <c r="E611" s="239"/>
      <c r="F611" s="26"/>
      <c r="G611" s="222"/>
      <c r="H611" s="7"/>
    </row>
    <row r="612" spans="2:8" s="1" customFormat="1">
      <c r="B612" s="145"/>
      <c r="C612" s="121"/>
      <c r="D612" s="146"/>
      <c r="E612" s="239"/>
      <c r="F612" s="26"/>
      <c r="G612" s="222"/>
      <c r="H612" s="7"/>
    </row>
    <row r="613" spans="2:8" s="1" customFormat="1">
      <c r="B613" s="145" t="s">
        <v>374</v>
      </c>
      <c r="C613" s="121" t="s">
        <v>815</v>
      </c>
      <c r="D613" s="146"/>
      <c r="E613" s="239"/>
      <c r="F613" s="26"/>
      <c r="G613" s="222"/>
      <c r="H613" s="7"/>
    </row>
    <row r="614" spans="2:8" s="1" customFormat="1">
      <c r="B614" s="145"/>
      <c r="C614" s="121"/>
      <c r="D614" s="146"/>
      <c r="E614" s="239"/>
      <c r="F614" s="26"/>
      <c r="G614" s="222"/>
      <c r="H614" s="7"/>
    </row>
    <row r="615" spans="2:8" s="1" customFormat="1">
      <c r="B615" s="145" t="s">
        <v>376</v>
      </c>
      <c r="C615" s="121" t="s">
        <v>816</v>
      </c>
      <c r="D615" s="146"/>
      <c r="E615" s="239"/>
      <c r="F615" s="26"/>
      <c r="G615" s="222"/>
      <c r="H615" s="7"/>
    </row>
    <row r="616" spans="2:8" s="1" customFormat="1">
      <c r="B616" s="145"/>
      <c r="C616" s="121"/>
      <c r="D616" s="146"/>
      <c r="E616" s="239"/>
      <c r="F616" s="26"/>
      <c r="G616" s="222"/>
      <c r="H616" s="7"/>
    </row>
    <row r="617" spans="2:8" s="1" customFormat="1" ht="25">
      <c r="B617" s="145" t="s">
        <v>378</v>
      </c>
      <c r="C617" s="121" t="s">
        <v>817</v>
      </c>
      <c r="D617" s="146"/>
      <c r="E617" s="239"/>
      <c r="F617" s="26"/>
      <c r="G617" s="222"/>
      <c r="H617" s="7"/>
    </row>
    <row r="618" spans="2:8" s="1" customFormat="1">
      <c r="B618" s="145"/>
      <c r="C618" s="121"/>
      <c r="D618" s="146"/>
      <c r="E618" s="239"/>
      <c r="F618" s="26"/>
      <c r="G618" s="222"/>
      <c r="H618" s="7"/>
    </row>
    <row r="619" spans="2:8" s="1" customFormat="1" ht="25">
      <c r="B619" s="145" t="s">
        <v>380</v>
      </c>
      <c r="C619" s="121" t="s">
        <v>818</v>
      </c>
      <c r="D619" s="146"/>
      <c r="E619" s="239"/>
      <c r="F619" s="26"/>
      <c r="G619" s="222"/>
      <c r="H619" s="7"/>
    </row>
    <row r="620" spans="2:8" s="1" customFormat="1">
      <c r="B620" s="145"/>
      <c r="C620" s="121"/>
      <c r="D620" s="146"/>
      <c r="E620" s="239"/>
      <c r="F620" s="26"/>
      <c r="G620" s="222"/>
      <c r="H620" s="7"/>
    </row>
    <row r="621" spans="2:8" s="1" customFormat="1" ht="25">
      <c r="B621" s="145" t="s">
        <v>382</v>
      </c>
      <c r="C621" s="121" t="s">
        <v>819</v>
      </c>
      <c r="D621" s="146"/>
      <c r="E621" s="239"/>
      <c r="F621" s="26"/>
      <c r="G621" s="222"/>
      <c r="H621" s="7"/>
    </row>
    <row r="622" spans="2:8" s="1" customFormat="1">
      <c r="B622" s="145"/>
      <c r="C622" s="121"/>
      <c r="D622" s="146"/>
      <c r="E622" s="239"/>
      <c r="F622" s="26"/>
      <c r="G622" s="222"/>
      <c r="H622" s="7"/>
    </row>
    <row r="623" spans="2:8" s="1" customFormat="1" ht="62.5">
      <c r="B623" s="145" t="s">
        <v>384</v>
      </c>
      <c r="C623" s="121" t="s">
        <v>820</v>
      </c>
      <c r="D623" s="146"/>
      <c r="E623" s="239"/>
      <c r="F623" s="26"/>
      <c r="G623" s="222"/>
      <c r="H623" s="7"/>
    </row>
    <row r="624" spans="2:8" s="1" customFormat="1" ht="25">
      <c r="B624" s="145" t="s">
        <v>386</v>
      </c>
      <c r="C624" s="121" t="s">
        <v>821</v>
      </c>
      <c r="D624" s="146"/>
      <c r="E624" s="239"/>
      <c r="F624" s="26"/>
      <c r="G624" s="222"/>
      <c r="H624" s="7"/>
    </row>
    <row r="625" spans="2:9" s="1" customFormat="1">
      <c r="B625" s="145"/>
      <c r="C625" s="121"/>
      <c r="D625" s="146"/>
      <c r="E625" s="239"/>
      <c r="F625" s="26"/>
      <c r="G625" s="222"/>
      <c r="H625" s="7"/>
    </row>
    <row r="626" spans="2:9" s="1" customFormat="1" ht="25">
      <c r="B626" s="145" t="s">
        <v>388</v>
      </c>
      <c r="C626" s="121" t="s">
        <v>822</v>
      </c>
      <c r="D626" s="146"/>
      <c r="E626" s="239"/>
      <c r="F626" s="26"/>
      <c r="G626" s="222"/>
      <c r="H626" s="7"/>
    </row>
    <row r="627" spans="2:9" s="1" customFormat="1">
      <c r="B627" s="145"/>
      <c r="C627" s="121"/>
      <c r="D627" s="146"/>
      <c r="E627" s="239"/>
      <c r="F627" s="26"/>
      <c r="G627" s="222"/>
      <c r="H627" s="7"/>
    </row>
    <row r="628" spans="2:9" s="1" customFormat="1" ht="25">
      <c r="B628" s="145" t="s">
        <v>390</v>
      </c>
      <c r="C628" s="121" t="s">
        <v>823</v>
      </c>
      <c r="D628" s="146"/>
      <c r="E628" s="239"/>
      <c r="F628" s="26"/>
      <c r="G628" s="222"/>
      <c r="H628" s="7"/>
    </row>
    <row r="629" spans="2:9" s="1" customFormat="1">
      <c r="B629" s="145"/>
      <c r="C629" s="121"/>
      <c r="D629" s="146"/>
      <c r="E629" s="239"/>
      <c r="F629" s="26"/>
      <c r="G629" s="222"/>
      <c r="H629" s="7"/>
    </row>
    <row r="630" spans="2:9" s="1" customFormat="1" ht="25">
      <c r="B630" s="145" t="s">
        <v>392</v>
      </c>
      <c r="C630" s="121" t="s">
        <v>824</v>
      </c>
      <c r="D630" s="146"/>
      <c r="E630" s="239"/>
      <c r="F630" s="26"/>
      <c r="G630" s="222"/>
      <c r="H630" s="7"/>
    </row>
    <row r="631" spans="2:9" s="1" customFormat="1">
      <c r="B631" s="145"/>
      <c r="C631" s="121"/>
      <c r="D631" s="146"/>
      <c r="E631" s="239"/>
      <c r="F631" s="26"/>
      <c r="G631" s="222"/>
      <c r="H631" s="7"/>
    </row>
    <row r="632" spans="2:9" s="1" customFormat="1" ht="25">
      <c r="B632" s="145" t="s">
        <v>394</v>
      </c>
      <c r="C632" s="121" t="s">
        <v>825</v>
      </c>
      <c r="D632" s="146"/>
      <c r="E632" s="239"/>
      <c r="F632" s="26"/>
      <c r="G632" s="222"/>
      <c r="H632" s="7"/>
    </row>
    <row r="633" spans="2:9" s="1" customFormat="1">
      <c r="B633" s="145"/>
      <c r="C633" s="121"/>
      <c r="D633" s="146"/>
      <c r="E633" s="239"/>
      <c r="F633" s="26"/>
      <c r="G633" s="222"/>
      <c r="H633" s="7"/>
    </row>
    <row r="634" spans="2:9" ht="50">
      <c r="B634" s="30"/>
      <c r="C634" s="31" t="s">
        <v>826</v>
      </c>
      <c r="D634" s="29"/>
      <c r="E634" s="236"/>
      <c r="F634" s="10"/>
      <c r="G634" s="11"/>
    </row>
    <row r="635" spans="2:9">
      <c r="B635" s="30"/>
      <c r="C635" s="31"/>
      <c r="D635" s="29"/>
      <c r="E635" s="236"/>
      <c r="F635" s="10"/>
      <c r="G635" s="11"/>
    </row>
    <row r="636" spans="2:9" ht="162" customHeight="1">
      <c r="B636" s="30" t="s">
        <v>827</v>
      </c>
      <c r="C636" s="52" t="s">
        <v>828</v>
      </c>
      <c r="D636" s="29" t="s">
        <v>515</v>
      </c>
      <c r="E636" s="236">
        <v>1950</v>
      </c>
      <c r="F636" s="55"/>
      <c r="G636" s="11">
        <f>+F636*E636</f>
        <v>0</v>
      </c>
      <c r="I636" s="153"/>
    </row>
    <row r="637" spans="2:9">
      <c r="B637" s="30"/>
      <c r="C637" s="31"/>
      <c r="D637" s="29"/>
      <c r="E637" s="236"/>
      <c r="F637" s="10"/>
      <c r="G637" s="11"/>
      <c r="I637" s="52"/>
    </row>
    <row r="638" spans="2:9" ht="156.65" customHeight="1">
      <c r="B638" s="30" t="s">
        <v>829</v>
      </c>
      <c r="C638" s="31" t="s">
        <v>830</v>
      </c>
      <c r="D638" s="29" t="s">
        <v>515</v>
      </c>
      <c r="E638" s="236">
        <v>1868</v>
      </c>
      <c r="F638" s="10"/>
      <c r="G638" s="11">
        <f>+F638*E638</f>
        <v>0</v>
      </c>
      <c r="I638" s="153"/>
    </row>
    <row r="639" spans="2:9">
      <c r="B639" s="30"/>
      <c r="C639" s="31"/>
      <c r="D639" s="29"/>
      <c r="E639" s="236"/>
      <c r="F639" s="10"/>
      <c r="G639" s="11"/>
    </row>
    <row r="640" spans="2:9">
      <c r="B640" s="30"/>
      <c r="C640" s="154"/>
      <c r="D640" s="29"/>
      <c r="E640" s="236"/>
      <c r="F640" s="10"/>
      <c r="G640" s="11"/>
    </row>
    <row r="641" spans="2:10" s="1" customFormat="1" ht="13">
      <c r="B641" s="155"/>
      <c r="C641" s="127" t="s">
        <v>831</v>
      </c>
      <c r="D641" s="156"/>
      <c r="E641" s="255"/>
      <c r="F641" s="128"/>
      <c r="G641" s="232">
        <f>SUM(G636:G639)</f>
        <v>0</v>
      </c>
      <c r="H641" s="7"/>
      <c r="I641" s="7"/>
    </row>
    <row r="642" spans="2:10">
      <c r="B642" s="30"/>
      <c r="C642" s="31"/>
      <c r="D642" s="29"/>
      <c r="E642" s="236"/>
      <c r="F642" s="10"/>
      <c r="G642" s="11"/>
    </row>
    <row r="643" spans="2:10" ht="13">
      <c r="B643" s="72" t="s">
        <v>832</v>
      </c>
      <c r="C643" s="73" t="s">
        <v>833</v>
      </c>
      <c r="D643" s="74"/>
      <c r="E643" s="246"/>
      <c r="F643" s="75"/>
      <c r="G643" s="227"/>
    </row>
    <row r="644" spans="2:10" s="1" customFormat="1">
      <c r="B644" s="157"/>
      <c r="C644" s="151"/>
      <c r="D644" s="158"/>
      <c r="E644" s="239"/>
      <c r="F644" s="26"/>
      <c r="G644" s="222"/>
      <c r="H644" s="7"/>
    </row>
    <row r="645" spans="2:10" ht="13">
      <c r="B645" s="30"/>
      <c r="C645" s="70"/>
      <c r="D645" s="29"/>
      <c r="E645" s="236"/>
      <c r="F645" s="10"/>
      <c r="G645" s="11"/>
    </row>
    <row r="646" spans="2:10" ht="62.5">
      <c r="B646" s="30" t="s">
        <v>834</v>
      </c>
      <c r="C646" s="52" t="s">
        <v>835</v>
      </c>
      <c r="D646" s="29" t="s">
        <v>515</v>
      </c>
      <c r="E646" s="236">
        <v>1902</v>
      </c>
      <c r="F646" s="10"/>
      <c r="G646" s="11">
        <f>+F646*E646</f>
        <v>0</v>
      </c>
    </row>
    <row r="647" spans="2:10">
      <c r="B647" s="30"/>
      <c r="C647" s="31"/>
      <c r="D647" s="29"/>
      <c r="E647" s="236"/>
      <c r="F647" s="10"/>
      <c r="G647" s="11"/>
    </row>
    <row r="648" spans="2:10" ht="25.5">
      <c r="B648" s="30" t="s">
        <v>836</v>
      </c>
      <c r="C648" s="31" t="s">
        <v>837</v>
      </c>
      <c r="D648" s="29"/>
      <c r="E648" s="236"/>
      <c r="F648" s="10"/>
      <c r="G648" s="11"/>
    </row>
    <row r="649" spans="2:10">
      <c r="B649" s="30"/>
      <c r="C649" s="31"/>
      <c r="D649" s="29"/>
      <c r="E649" s="236"/>
      <c r="F649" s="10"/>
      <c r="G649" s="11"/>
    </row>
    <row r="650" spans="2:10">
      <c r="B650" s="30"/>
      <c r="C650" s="81" t="s">
        <v>838</v>
      </c>
      <c r="D650" s="8" t="s">
        <v>454</v>
      </c>
      <c r="E650" s="258">
        <v>300</v>
      </c>
      <c r="F650" s="10"/>
      <c r="G650" s="11">
        <f>+F650*E650</f>
        <v>0</v>
      </c>
    </row>
    <row r="651" spans="2:10">
      <c r="B651" s="30"/>
      <c r="C651" s="81" t="s">
        <v>839</v>
      </c>
      <c r="D651" s="8" t="s">
        <v>454</v>
      </c>
      <c r="E651" s="258">
        <v>500</v>
      </c>
      <c r="F651" s="10"/>
      <c r="G651" s="11">
        <f>+F651*E651</f>
        <v>0</v>
      </c>
    </row>
    <row r="652" spans="2:10">
      <c r="B652" s="30"/>
      <c r="C652" s="81"/>
      <c r="D652" s="8"/>
      <c r="E652" s="258"/>
      <c r="F652" s="10"/>
      <c r="G652" s="11"/>
    </row>
    <row r="653" spans="2:10" ht="35" customHeight="1">
      <c r="B653" s="30" t="s">
        <v>840</v>
      </c>
      <c r="C653" s="159" t="s">
        <v>841</v>
      </c>
      <c r="D653" s="8"/>
      <c r="E653" s="258"/>
      <c r="F653" s="10"/>
      <c r="G653" s="11"/>
    </row>
    <row r="654" spans="2:10" ht="13">
      <c r="B654" s="30"/>
      <c r="C654" s="81" t="s">
        <v>838</v>
      </c>
      <c r="D654" s="8" t="s">
        <v>454</v>
      </c>
      <c r="E654" s="258">
        <v>1200</v>
      </c>
      <c r="F654" s="10"/>
      <c r="G654" s="11">
        <f>+F654*E654</f>
        <v>0</v>
      </c>
      <c r="I654" s="160"/>
    </row>
    <row r="655" spans="2:10" ht="13.5">
      <c r="B655" s="30"/>
      <c r="C655" s="81" t="s">
        <v>839</v>
      </c>
      <c r="D655" s="8" t="s">
        <v>454</v>
      </c>
      <c r="E655" s="260">
        <v>700</v>
      </c>
      <c r="F655" s="10"/>
      <c r="G655" s="11">
        <f>+F655*E655</f>
        <v>0</v>
      </c>
      <c r="I655" s="161"/>
      <c r="J655" s="5"/>
    </row>
    <row r="656" spans="2:10" ht="25">
      <c r="B656" s="30" t="s">
        <v>842</v>
      </c>
      <c r="C656" s="31" t="s">
        <v>843</v>
      </c>
      <c r="D656" s="29" t="s">
        <v>550</v>
      </c>
      <c r="E656" s="236">
        <v>750</v>
      </c>
      <c r="F656" s="10"/>
      <c r="G656" s="11">
        <f>+F656*E656</f>
        <v>0</v>
      </c>
    </row>
    <row r="657" spans="2:7">
      <c r="B657" s="30"/>
      <c r="C657" s="31"/>
      <c r="D657" s="29"/>
      <c r="E657" s="236"/>
      <c r="F657" s="10"/>
      <c r="G657" s="11"/>
    </row>
    <row r="658" spans="2:7" ht="13">
      <c r="B658" s="30" t="s">
        <v>844</v>
      </c>
      <c r="C658" s="162" t="s">
        <v>845</v>
      </c>
      <c r="D658" s="29"/>
      <c r="E658" s="236"/>
      <c r="F658" s="10"/>
      <c r="G658" s="11"/>
    </row>
    <row r="659" spans="2:7" ht="63">
      <c r="B659" s="30"/>
      <c r="C659" s="31" t="s">
        <v>846</v>
      </c>
      <c r="D659" s="29"/>
      <c r="E659" s="236"/>
      <c r="F659" s="10"/>
      <c r="G659" s="11"/>
    </row>
    <row r="660" spans="2:7">
      <c r="B660" s="30"/>
      <c r="C660" s="31" t="s">
        <v>847</v>
      </c>
      <c r="D660" s="29" t="s">
        <v>848</v>
      </c>
      <c r="E660" s="236" t="s">
        <v>457</v>
      </c>
      <c r="F660" s="10"/>
      <c r="G660" s="11"/>
    </row>
    <row r="661" spans="2:7">
      <c r="B661" s="30"/>
      <c r="C661" s="31"/>
      <c r="D661" s="29"/>
      <c r="E661" s="236"/>
      <c r="F661" s="10"/>
      <c r="G661" s="11"/>
    </row>
    <row r="662" spans="2:7">
      <c r="B662" s="30"/>
      <c r="C662" s="31" t="s">
        <v>849</v>
      </c>
      <c r="D662" s="29" t="s">
        <v>848</v>
      </c>
      <c r="E662" s="236" t="s">
        <v>457</v>
      </c>
      <c r="F662" s="10"/>
      <c r="G662" s="11"/>
    </row>
    <row r="663" spans="2:7">
      <c r="B663" s="30"/>
      <c r="C663" s="31"/>
      <c r="D663" s="29"/>
      <c r="E663" s="236"/>
      <c r="F663" s="10"/>
      <c r="G663" s="11"/>
    </row>
    <row r="664" spans="2:7">
      <c r="B664" s="30"/>
      <c r="C664" s="31" t="s">
        <v>850</v>
      </c>
      <c r="D664" s="29" t="s">
        <v>848</v>
      </c>
      <c r="E664" s="236" t="s">
        <v>457</v>
      </c>
      <c r="F664" s="10"/>
      <c r="G664" s="11"/>
    </row>
    <row r="665" spans="2:7">
      <c r="B665" s="30"/>
      <c r="C665" s="31"/>
      <c r="D665" s="29"/>
      <c r="E665" s="236"/>
      <c r="F665" s="10"/>
      <c r="G665" s="11"/>
    </row>
    <row r="666" spans="2:7">
      <c r="B666" s="30"/>
      <c r="C666" s="31" t="s">
        <v>851</v>
      </c>
      <c r="D666" s="29" t="s">
        <v>848</v>
      </c>
      <c r="E666" s="236" t="s">
        <v>457</v>
      </c>
      <c r="F666" s="10"/>
      <c r="G666" s="11"/>
    </row>
    <row r="667" spans="2:7">
      <c r="B667" s="30"/>
      <c r="C667" s="31"/>
      <c r="D667" s="29"/>
      <c r="E667" s="236"/>
      <c r="F667" s="10"/>
      <c r="G667" s="11"/>
    </row>
    <row r="668" spans="2:7">
      <c r="B668" s="30"/>
      <c r="C668" s="31" t="s">
        <v>852</v>
      </c>
      <c r="D668" s="29" t="s">
        <v>848</v>
      </c>
      <c r="E668" s="236" t="s">
        <v>457</v>
      </c>
      <c r="F668" s="10"/>
      <c r="G668" s="11"/>
    </row>
    <row r="669" spans="2:7">
      <c r="B669" s="30"/>
      <c r="C669" s="31"/>
      <c r="D669" s="29"/>
      <c r="E669" s="236"/>
      <c r="F669" s="10"/>
      <c r="G669" s="11"/>
    </row>
    <row r="670" spans="2:7">
      <c r="B670" s="30"/>
      <c r="C670" s="31" t="s">
        <v>853</v>
      </c>
      <c r="D670" s="29" t="s">
        <v>848</v>
      </c>
      <c r="E670" s="236" t="s">
        <v>457</v>
      </c>
      <c r="F670" s="10"/>
      <c r="G670" s="11"/>
    </row>
    <row r="671" spans="2:7">
      <c r="B671" s="30"/>
      <c r="C671" s="31"/>
      <c r="D671" s="29"/>
      <c r="E671" s="236"/>
      <c r="F671" s="10"/>
      <c r="G671" s="11"/>
    </row>
    <row r="672" spans="2:7" ht="63">
      <c r="B672" s="30" t="s">
        <v>854</v>
      </c>
      <c r="C672" s="31" t="s">
        <v>855</v>
      </c>
      <c r="D672" s="29"/>
      <c r="E672" s="236"/>
      <c r="F672" s="10"/>
      <c r="G672" s="11"/>
    </row>
    <row r="673" spans="2:7">
      <c r="B673" s="30"/>
      <c r="C673" s="31" t="s">
        <v>847</v>
      </c>
      <c r="D673" s="29" t="s">
        <v>848</v>
      </c>
      <c r="E673" s="236" t="s">
        <v>457</v>
      </c>
      <c r="F673" s="10"/>
      <c r="G673" s="11"/>
    </row>
    <row r="674" spans="2:7">
      <c r="B674" s="30"/>
      <c r="C674" s="31"/>
      <c r="D674" s="29"/>
      <c r="E674" s="236"/>
      <c r="F674" s="10"/>
      <c r="G674" s="11"/>
    </row>
    <row r="675" spans="2:7">
      <c r="B675" s="30"/>
      <c r="C675" s="31" t="s">
        <v>849</v>
      </c>
      <c r="D675" s="29" t="s">
        <v>848</v>
      </c>
      <c r="E675" s="236" t="s">
        <v>457</v>
      </c>
      <c r="F675" s="10"/>
      <c r="G675" s="11"/>
    </row>
    <row r="676" spans="2:7">
      <c r="B676" s="30"/>
      <c r="C676" s="31"/>
      <c r="D676" s="29"/>
      <c r="E676" s="236"/>
      <c r="F676" s="10"/>
      <c r="G676" s="11"/>
    </row>
    <row r="677" spans="2:7">
      <c r="B677" s="30"/>
      <c r="C677" s="31" t="s">
        <v>850</v>
      </c>
      <c r="D677" s="29" t="s">
        <v>848</v>
      </c>
      <c r="E677" s="236" t="s">
        <v>457</v>
      </c>
      <c r="F677" s="10"/>
      <c r="G677" s="11"/>
    </row>
    <row r="678" spans="2:7">
      <c r="B678" s="30"/>
      <c r="C678" s="31"/>
      <c r="D678" s="29"/>
      <c r="E678" s="236"/>
      <c r="F678" s="10"/>
      <c r="G678" s="11"/>
    </row>
    <row r="679" spans="2:7">
      <c r="B679" s="30"/>
      <c r="C679" s="31" t="s">
        <v>851</v>
      </c>
      <c r="D679" s="29" t="s">
        <v>848</v>
      </c>
      <c r="E679" s="236" t="s">
        <v>457</v>
      </c>
      <c r="F679" s="10"/>
      <c r="G679" s="11"/>
    </row>
    <row r="680" spans="2:7">
      <c r="B680" s="30"/>
      <c r="C680" s="31"/>
      <c r="D680" s="29"/>
      <c r="E680" s="236"/>
      <c r="F680" s="10"/>
      <c r="G680" s="11"/>
    </row>
    <row r="681" spans="2:7">
      <c r="B681" s="30"/>
      <c r="C681" s="31" t="s">
        <v>852</v>
      </c>
      <c r="D681" s="29" t="s">
        <v>848</v>
      </c>
      <c r="E681" s="236" t="s">
        <v>457</v>
      </c>
      <c r="F681" s="10"/>
      <c r="G681" s="11"/>
    </row>
    <row r="682" spans="2:7">
      <c r="B682" s="30"/>
      <c r="C682" s="31"/>
      <c r="D682" s="29"/>
      <c r="E682" s="236"/>
      <c r="F682" s="10"/>
      <c r="G682" s="11"/>
    </row>
    <row r="683" spans="2:7">
      <c r="B683" s="30"/>
      <c r="C683" s="31" t="s">
        <v>853</v>
      </c>
      <c r="D683" s="29" t="s">
        <v>848</v>
      </c>
      <c r="E683" s="236" t="s">
        <v>457</v>
      </c>
      <c r="F683" s="10"/>
      <c r="G683" s="11"/>
    </row>
    <row r="684" spans="2:7">
      <c r="B684" s="30"/>
      <c r="C684" s="31"/>
      <c r="D684" s="29"/>
      <c r="E684" s="236"/>
      <c r="F684" s="10"/>
      <c r="G684" s="11"/>
    </row>
    <row r="685" spans="2:7" ht="63">
      <c r="B685" s="30" t="s">
        <v>856</v>
      </c>
      <c r="C685" s="31" t="s">
        <v>857</v>
      </c>
      <c r="D685" s="29"/>
      <c r="E685" s="236"/>
      <c r="F685" s="10"/>
      <c r="G685" s="11"/>
    </row>
    <row r="686" spans="2:7">
      <c r="B686" s="30"/>
      <c r="C686" s="31"/>
      <c r="D686" s="29" t="s">
        <v>858</v>
      </c>
      <c r="E686" s="236" t="s">
        <v>457</v>
      </c>
      <c r="F686" s="10"/>
      <c r="G686" s="11"/>
    </row>
    <row r="687" spans="2:7" ht="13">
      <c r="B687" s="30" t="s">
        <v>859</v>
      </c>
      <c r="C687" s="162" t="s">
        <v>860</v>
      </c>
      <c r="D687" s="29"/>
      <c r="E687" s="236"/>
      <c r="F687" s="10"/>
      <c r="G687" s="11"/>
    </row>
    <row r="688" spans="2:7" ht="38">
      <c r="B688" s="30"/>
      <c r="C688" s="31" t="s">
        <v>861</v>
      </c>
      <c r="D688" s="29"/>
      <c r="E688" s="236"/>
      <c r="F688" s="10"/>
      <c r="G688" s="11"/>
    </row>
    <row r="689" spans="2:7">
      <c r="B689" s="30"/>
      <c r="C689" s="31" t="s">
        <v>862</v>
      </c>
      <c r="D689" s="29" t="s">
        <v>848</v>
      </c>
      <c r="E689" s="236" t="s">
        <v>457</v>
      </c>
      <c r="F689" s="10"/>
      <c r="G689" s="11"/>
    </row>
    <row r="690" spans="2:7">
      <c r="B690" s="30"/>
      <c r="C690" s="31"/>
      <c r="D690" s="29"/>
      <c r="E690" s="236"/>
      <c r="F690" s="10"/>
      <c r="G690" s="11"/>
    </row>
    <row r="691" spans="2:7">
      <c r="B691" s="30"/>
      <c r="C691" s="31" t="s">
        <v>863</v>
      </c>
      <c r="D691" s="29" t="s">
        <v>848</v>
      </c>
      <c r="E691" s="236" t="s">
        <v>457</v>
      </c>
      <c r="F691" s="10"/>
      <c r="G691" s="11"/>
    </row>
    <row r="692" spans="2:7">
      <c r="B692" s="30"/>
      <c r="C692" s="31"/>
      <c r="D692" s="29"/>
      <c r="E692" s="236"/>
      <c r="F692" s="10"/>
      <c r="G692" s="11"/>
    </row>
    <row r="693" spans="2:7">
      <c r="B693" s="30"/>
      <c r="C693" s="31" t="s">
        <v>864</v>
      </c>
      <c r="D693" s="29" t="s">
        <v>848</v>
      </c>
      <c r="E693" s="236" t="s">
        <v>457</v>
      </c>
      <c r="F693" s="10"/>
      <c r="G693" s="11"/>
    </row>
    <row r="694" spans="2:7">
      <c r="B694" s="30"/>
      <c r="C694" s="31"/>
      <c r="D694" s="29"/>
      <c r="E694" s="236"/>
      <c r="F694" s="10"/>
      <c r="G694" s="11"/>
    </row>
    <row r="695" spans="2:7">
      <c r="B695" s="30"/>
      <c r="C695" s="31" t="s">
        <v>865</v>
      </c>
      <c r="D695" s="29" t="s">
        <v>848</v>
      </c>
      <c r="E695" s="236" t="s">
        <v>457</v>
      </c>
      <c r="F695" s="10"/>
      <c r="G695" s="11"/>
    </row>
    <row r="696" spans="2:7">
      <c r="B696" s="30"/>
      <c r="C696" s="31"/>
      <c r="D696" s="29"/>
      <c r="E696" s="236"/>
      <c r="F696" s="10"/>
      <c r="G696" s="11"/>
    </row>
    <row r="697" spans="2:7">
      <c r="B697" s="30"/>
      <c r="C697" s="31" t="s">
        <v>866</v>
      </c>
      <c r="D697" s="29" t="s">
        <v>848</v>
      </c>
      <c r="E697" s="236" t="s">
        <v>457</v>
      </c>
      <c r="F697" s="10"/>
      <c r="G697" s="11"/>
    </row>
    <row r="698" spans="2:7">
      <c r="B698" s="30"/>
      <c r="C698" s="31"/>
      <c r="D698" s="29"/>
      <c r="E698" s="236"/>
      <c r="F698" s="10"/>
      <c r="G698" s="11"/>
    </row>
    <row r="699" spans="2:7" ht="37.5">
      <c r="B699" s="30" t="s">
        <v>867</v>
      </c>
      <c r="C699" s="31" t="s">
        <v>868</v>
      </c>
      <c r="D699" s="29"/>
      <c r="E699" s="236"/>
      <c r="F699" s="10"/>
      <c r="G699" s="11"/>
    </row>
    <row r="700" spans="2:7">
      <c r="B700" s="30"/>
      <c r="C700" s="31" t="s">
        <v>862</v>
      </c>
      <c r="D700" s="29" t="s">
        <v>848</v>
      </c>
      <c r="E700" s="236" t="s">
        <v>457</v>
      </c>
      <c r="F700" s="10"/>
      <c r="G700" s="11"/>
    </row>
    <row r="701" spans="2:7">
      <c r="B701" s="30"/>
      <c r="C701" s="31"/>
      <c r="D701" s="29"/>
      <c r="E701" s="236"/>
      <c r="F701" s="10"/>
      <c r="G701" s="11"/>
    </row>
    <row r="702" spans="2:7">
      <c r="B702" s="30"/>
      <c r="C702" s="31" t="s">
        <v>863</v>
      </c>
      <c r="D702" s="29" t="s">
        <v>848</v>
      </c>
      <c r="E702" s="236" t="s">
        <v>457</v>
      </c>
      <c r="F702" s="10"/>
      <c r="G702" s="11"/>
    </row>
    <row r="703" spans="2:7">
      <c r="B703" s="30"/>
      <c r="C703" s="31"/>
      <c r="D703" s="29"/>
      <c r="E703" s="236"/>
      <c r="F703" s="10"/>
      <c r="G703" s="11"/>
    </row>
    <row r="704" spans="2:7">
      <c r="B704" s="30"/>
      <c r="C704" s="31" t="s">
        <v>864</v>
      </c>
      <c r="D704" s="29" t="s">
        <v>848</v>
      </c>
      <c r="E704" s="236" t="s">
        <v>457</v>
      </c>
      <c r="F704" s="10"/>
      <c r="G704" s="11"/>
    </row>
    <row r="705" spans="2:7">
      <c r="B705" s="30"/>
      <c r="C705" s="31"/>
      <c r="D705" s="29"/>
      <c r="E705" s="236"/>
      <c r="F705" s="10"/>
      <c r="G705" s="11"/>
    </row>
    <row r="706" spans="2:7">
      <c r="B706" s="30"/>
      <c r="C706" s="31" t="s">
        <v>865</v>
      </c>
      <c r="D706" s="29" t="s">
        <v>848</v>
      </c>
      <c r="E706" s="236" t="s">
        <v>457</v>
      </c>
      <c r="F706" s="10"/>
      <c r="G706" s="11"/>
    </row>
    <row r="707" spans="2:7">
      <c r="B707" s="30"/>
      <c r="C707" s="31"/>
      <c r="D707" s="29"/>
      <c r="E707" s="236"/>
      <c r="F707" s="10"/>
      <c r="G707" s="11"/>
    </row>
    <row r="708" spans="2:7">
      <c r="B708" s="30"/>
      <c r="C708" s="31" t="s">
        <v>866</v>
      </c>
      <c r="D708" s="29" t="s">
        <v>848</v>
      </c>
      <c r="E708" s="236" t="s">
        <v>457</v>
      </c>
      <c r="F708" s="10"/>
      <c r="G708" s="11"/>
    </row>
    <row r="709" spans="2:7">
      <c r="B709" s="30"/>
      <c r="C709" s="31"/>
      <c r="D709" s="29"/>
      <c r="E709" s="236"/>
      <c r="F709" s="10"/>
      <c r="G709" s="11"/>
    </row>
    <row r="710" spans="2:7" ht="88">
      <c r="B710" s="30" t="s">
        <v>869</v>
      </c>
      <c r="C710" s="31" t="s">
        <v>870</v>
      </c>
      <c r="D710" s="29"/>
      <c r="E710" s="236"/>
      <c r="F710" s="10"/>
      <c r="G710" s="11"/>
    </row>
    <row r="711" spans="2:7">
      <c r="B711" s="30"/>
      <c r="C711" s="31"/>
      <c r="D711" s="29"/>
      <c r="E711" s="236"/>
      <c r="F711" s="10"/>
      <c r="G711" s="11"/>
    </row>
    <row r="712" spans="2:7">
      <c r="B712" s="30"/>
      <c r="C712" s="31" t="s">
        <v>871</v>
      </c>
      <c r="D712" s="29" t="s">
        <v>515</v>
      </c>
      <c r="E712" s="236" t="s">
        <v>457</v>
      </c>
      <c r="F712" s="10"/>
      <c r="G712" s="11"/>
    </row>
    <row r="713" spans="2:7">
      <c r="B713" s="30"/>
      <c r="C713" s="31"/>
      <c r="D713" s="29"/>
      <c r="E713" s="236"/>
      <c r="F713" s="10"/>
      <c r="G713" s="11"/>
    </row>
    <row r="714" spans="2:7">
      <c r="B714" s="30"/>
      <c r="C714" s="31" t="s">
        <v>872</v>
      </c>
      <c r="D714" s="29" t="s">
        <v>515</v>
      </c>
      <c r="E714" s="236" t="s">
        <v>457</v>
      </c>
      <c r="F714" s="10"/>
      <c r="G714" s="11"/>
    </row>
    <row r="715" spans="2:7">
      <c r="B715" s="30"/>
      <c r="C715" s="31"/>
      <c r="D715" s="29"/>
      <c r="E715" s="236"/>
      <c r="F715" s="10"/>
      <c r="G715" s="11"/>
    </row>
    <row r="716" spans="2:7">
      <c r="B716" s="30"/>
      <c r="C716" s="31"/>
      <c r="D716" s="29"/>
      <c r="E716" s="236"/>
      <c r="F716" s="10"/>
      <c r="G716" s="11"/>
    </row>
    <row r="717" spans="2:7" ht="75">
      <c r="B717" s="30" t="s">
        <v>873</v>
      </c>
      <c r="C717" s="31" t="s">
        <v>874</v>
      </c>
      <c r="D717" s="29"/>
      <c r="E717" s="236"/>
      <c r="F717" s="10"/>
      <c r="G717" s="11"/>
    </row>
    <row r="718" spans="2:7">
      <c r="B718" s="30"/>
      <c r="C718" s="31"/>
      <c r="D718" s="29"/>
      <c r="E718" s="236"/>
      <c r="F718" s="10"/>
      <c r="G718" s="11"/>
    </row>
    <row r="719" spans="2:7">
      <c r="B719" s="30"/>
      <c r="C719" s="31" t="s">
        <v>875</v>
      </c>
      <c r="D719" s="29" t="s">
        <v>876</v>
      </c>
      <c r="E719" s="236">
        <v>7000</v>
      </c>
      <c r="F719" s="10"/>
      <c r="G719" s="11">
        <f>+F719*E719</f>
        <v>0</v>
      </c>
    </row>
    <row r="720" spans="2:7">
      <c r="B720" s="30"/>
      <c r="C720" s="31"/>
      <c r="D720" s="29"/>
      <c r="E720" s="236"/>
      <c r="F720" s="10"/>
      <c r="G720" s="11"/>
    </row>
    <row r="721" spans="2:7">
      <c r="B721" s="30"/>
      <c r="C721" s="31" t="s">
        <v>877</v>
      </c>
      <c r="D721" s="29" t="s">
        <v>878</v>
      </c>
      <c r="E721" s="236">
        <v>4000</v>
      </c>
      <c r="F721" s="10"/>
      <c r="G721" s="11">
        <f>+F721*E721</f>
        <v>0</v>
      </c>
    </row>
    <row r="722" spans="2:7">
      <c r="B722" s="30"/>
      <c r="C722" s="31"/>
      <c r="D722" s="29"/>
      <c r="E722" s="236"/>
      <c r="F722" s="10"/>
      <c r="G722" s="11"/>
    </row>
    <row r="723" spans="2:7" ht="62.5">
      <c r="B723" s="30" t="s">
        <v>879</v>
      </c>
      <c r="C723" s="31" t="s">
        <v>880</v>
      </c>
      <c r="D723" s="29" t="s">
        <v>878</v>
      </c>
      <c r="E723" s="236">
        <v>75000</v>
      </c>
      <c r="F723" s="10"/>
      <c r="G723" s="11">
        <f>+F723*E723</f>
        <v>0</v>
      </c>
    </row>
    <row r="724" spans="2:7">
      <c r="B724" s="30"/>
      <c r="C724" s="163"/>
      <c r="D724" s="29"/>
      <c r="E724" s="236"/>
      <c r="F724" s="10"/>
      <c r="G724" s="11"/>
    </row>
    <row r="725" spans="2:7">
      <c r="B725" s="30"/>
      <c r="C725" s="31"/>
      <c r="D725" s="29"/>
      <c r="E725" s="236"/>
      <c r="F725" s="10"/>
      <c r="G725" s="11"/>
    </row>
    <row r="726" spans="2:7" ht="13">
      <c r="B726" s="30" t="s">
        <v>881</v>
      </c>
      <c r="C726" s="28" t="s">
        <v>882</v>
      </c>
      <c r="D726" s="29"/>
      <c r="E726" s="236"/>
      <c r="F726" s="55"/>
      <c r="G726" s="11"/>
    </row>
    <row r="727" spans="2:7">
      <c r="B727" s="30"/>
      <c r="C727" s="31"/>
      <c r="D727" s="29"/>
      <c r="E727" s="236"/>
      <c r="F727" s="55"/>
      <c r="G727" s="11"/>
    </row>
    <row r="728" spans="2:7" ht="13">
      <c r="B728" s="30">
        <v>1</v>
      </c>
      <c r="C728" s="28" t="s">
        <v>883</v>
      </c>
      <c r="D728" s="29"/>
      <c r="E728" s="236"/>
      <c r="F728" s="55"/>
      <c r="G728" s="11"/>
    </row>
    <row r="729" spans="2:7">
      <c r="B729" s="30"/>
      <c r="C729" s="31"/>
      <c r="D729" s="29"/>
      <c r="E729" s="236"/>
      <c r="F729" s="55"/>
      <c r="G729" s="11"/>
    </row>
    <row r="730" spans="2:7" ht="29" customHeight="1">
      <c r="B730" s="30" t="s">
        <v>411</v>
      </c>
      <c r="C730" s="31" t="s">
        <v>884</v>
      </c>
      <c r="D730" s="29"/>
      <c r="E730" s="236"/>
      <c r="F730" s="55"/>
      <c r="G730" s="11"/>
    </row>
    <row r="731" spans="2:7">
      <c r="B731" s="30"/>
      <c r="C731" s="31" t="s">
        <v>885</v>
      </c>
      <c r="D731" s="29"/>
      <c r="E731" s="236"/>
      <c r="F731" s="55"/>
      <c r="G731" s="11"/>
    </row>
    <row r="732" spans="2:7">
      <c r="B732" s="30"/>
      <c r="C732" s="31" t="s">
        <v>886</v>
      </c>
      <c r="D732" s="29" t="s">
        <v>550</v>
      </c>
      <c r="E732" s="236">
        <v>3605</v>
      </c>
      <c r="F732" s="55"/>
      <c r="G732" s="11">
        <f>+F732*E732</f>
        <v>0</v>
      </c>
    </row>
    <row r="733" spans="2:7">
      <c r="B733" s="30"/>
      <c r="C733" s="31" t="s">
        <v>887</v>
      </c>
      <c r="D733" s="29" t="s">
        <v>550</v>
      </c>
      <c r="E733" s="236">
        <v>81</v>
      </c>
      <c r="F733" s="55"/>
      <c r="G733" s="11">
        <f>+F733*E733</f>
        <v>0</v>
      </c>
    </row>
    <row r="734" spans="2:7">
      <c r="B734" s="30"/>
      <c r="C734" s="31"/>
      <c r="D734" s="29"/>
      <c r="E734" s="236"/>
      <c r="F734" s="55"/>
      <c r="G734" s="11"/>
    </row>
    <row r="735" spans="2:7" ht="37.5">
      <c r="B735" s="30"/>
      <c r="C735" s="31" t="s">
        <v>888</v>
      </c>
      <c r="D735" s="29" t="s">
        <v>889</v>
      </c>
      <c r="E735" s="236">
        <v>250</v>
      </c>
      <c r="F735" s="55"/>
      <c r="G735" s="11">
        <f>+F735*E735</f>
        <v>0</v>
      </c>
    </row>
    <row r="736" spans="2:7">
      <c r="B736" s="30"/>
      <c r="C736" s="31" t="s">
        <v>890</v>
      </c>
      <c r="D736" s="29" t="s">
        <v>891</v>
      </c>
      <c r="E736" s="236">
        <v>30</v>
      </c>
      <c r="F736" s="55"/>
      <c r="G736" s="11">
        <f>+F736*E736</f>
        <v>0</v>
      </c>
    </row>
    <row r="737" spans="2:9">
      <c r="B737" s="30"/>
      <c r="C737" s="31"/>
      <c r="D737" s="29"/>
      <c r="E737" s="236"/>
      <c r="F737" s="55"/>
      <c r="G737" s="11"/>
    </row>
    <row r="738" spans="2:9">
      <c r="B738" s="30"/>
      <c r="C738" s="31" t="s">
        <v>892</v>
      </c>
      <c r="D738" s="29" t="s">
        <v>889</v>
      </c>
      <c r="E738" s="236">
        <v>38</v>
      </c>
      <c r="F738" s="55"/>
      <c r="G738" s="11">
        <f>+F738*E738</f>
        <v>0</v>
      </c>
    </row>
    <row r="739" spans="2:9">
      <c r="B739" s="30"/>
      <c r="C739" s="31"/>
      <c r="D739" s="29"/>
      <c r="E739" s="236"/>
      <c r="F739" s="55"/>
      <c r="G739" s="11"/>
    </row>
    <row r="740" spans="2:9">
      <c r="B740" s="30"/>
      <c r="C740" s="31" t="s">
        <v>893</v>
      </c>
      <c r="D740" s="29" t="s">
        <v>550</v>
      </c>
      <c r="E740" s="236">
        <v>4500</v>
      </c>
      <c r="F740" s="55"/>
      <c r="G740" s="11">
        <f>+F740*E740</f>
        <v>0</v>
      </c>
    </row>
    <row r="741" spans="2:9">
      <c r="B741" s="30"/>
      <c r="C741" s="31"/>
      <c r="D741" s="29"/>
      <c r="E741" s="236"/>
      <c r="F741" s="55"/>
      <c r="G741" s="11"/>
    </row>
    <row r="742" spans="2:9">
      <c r="B742" s="30"/>
      <c r="C742" s="31" t="s">
        <v>894</v>
      </c>
      <c r="D742" s="29" t="s">
        <v>550</v>
      </c>
      <c r="E742" s="236">
        <v>1708</v>
      </c>
      <c r="F742" s="55"/>
      <c r="G742" s="11">
        <f>+F742*E742</f>
        <v>0</v>
      </c>
    </row>
    <row r="743" spans="2:9" ht="43.25" customHeight="1">
      <c r="B743" s="30" t="s">
        <v>413</v>
      </c>
      <c r="C743" s="31" t="s">
        <v>895</v>
      </c>
      <c r="D743" s="29"/>
      <c r="E743" s="236"/>
      <c r="F743" s="55"/>
      <c r="G743" s="11"/>
    </row>
    <row r="744" spans="2:9">
      <c r="B744" s="30"/>
      <c r="C744" s="31"/>
      <c r="D744" s="29"/>
      <c r="E744" s="236"/>
      <c r="F744" s="55"/>
      <c r="G744" s="11"/>
    </row>
    <row r="745" spans="2:9">
      <c r="B745" s="30"/>
      <c r="C745" s="31" t="s">
        <v>896</v>
      </c>
      <c r="D745" s="29" t="s">
        <v>550</v>
      </c>
      <c r="E745" s="236">
        <v>749</v>
      </c>
      <c r="F745" s="55"/>
      <c r="G745" s="11">
        <f>+F745*E745</f>
        <v>0</v>
      </c>
    </row>
    <row r="746" spans="2:9">
      <c r="B746" s="30"/>
      <c r="C746" s="31"/>
      <c r="D746" s="29"/>
      <c r="E746" s="236"/>
      <c r="F746" s="55"/>
      <c r="G746" s="11"/>
    </row>
    <row r="747" spans="2:9">
      <c r="B747" s="30"/>
      <c r="C747" s="31" t="s">
        <v>897</v>
      </c>
      <c r="D747" s="29" t="s">
        <v>898</v>
      </c>
      <c r="E747" s="236">
        <v>1</v>
      </c>
      <c r="F747" s="55"/>
      <c r="G747" s="11">
        <f>+F747*E747</f>
        <v>0</v>
      </c>
    </row>
    <row r="748" spans="2:9">
      <c r="B748" s="30"/>
      <c r="C748" s="31"/>
      <c r="D748" s="29"/>
      <c r="E748" s="236"/>
      <c r="F748" s="55"/>
      <c r="G748" s="11"/>
    </row>
    <row r="749" spans="2:9">
      <c r="B749" s="30"/>
      <c r="C749" s="31" t="s">
        <v>899</v>
      </c>
      <c r="D749" s="29" t="s">
        <v>898</v>
      </c>
      <c r="E749" s="236">
        <v>1</v>
      </c>
      <c r="F749" s="55"/>
      <c r="G749" s="11">
        <f>+F749*E749</f>
        <v>0</v>
      </c>
    </row>
    <row r="750" spans="2:9">
      <c r="B750" s="30"/>
      <c r="C750" s="31"/>
      <c r="D750" s="29"/>
      <c r="E750" s="236"/>
      <c r="F750" s="55"/>
      <c r="G750" s="11"/>
    </row>
    <row r="751" spans="2:9">
      <c r="B751" s="30"/>
      <c r="C751" s="31"/>
      <c r="D751" s="29"/>
      <c r="E751" s="236"/>
      <c r="F751" s="55"/>
      <c r="G751" s="11"/>
    </row>
    <row r="752" spans="2:9" s="1" customFormat="1" ht="13">
      <c r="B752" s="77"/>
      <c r="C752" s="63" t="s">
        <v>900</v>
      </c>
      <c r="D752" s="164"/>
      <c r="E752" s="255"/>
      <c r="F752" s="128"/>
      <c r="G752" s="232">
        <f>SUM(G646:G750)</f>
        <v>0</v>
      </c>
      <c r="H752" s="7"/>
      <c r="I752" s="7"/>
    </row>
    <row r="753" spans="2:9">
      <c r="B753" s="30"/>
      <c r="C753" s="31"/>
      <c r="D753" s="29"/>
      <c r="E753" s="236"/>
      <c r="F753" s="10"/>
      <c r="G753" s="11"/>
    </row>
    <row r="754" spans="2:9" ht="13">
      <c r="B754" s="30"/>
      <c r="C754" s="70" t="s">
        <v>901</v>
      </c>
      <c r="D754" s="29"/>
      <c r="E754" s="236"/>
      <c r="F754" s="10"/>
      <c r="G754" s="235">
        <f>SUM(G117:G752)/2</f>
        <v>0</v>
      </c>
      <c r="I754" s="165"/>
    </row>
    <row r="755" spans="2:9">
      <c r="B755" s="51"/>
      <c r="C755" s="71"/>
      <c r="D755" s="29"/>
      <c r="E755" s="236"/>
      <c r="F755" s="10"/>
      <c r="G755" s="11"/>
    </row>
    <row r="756" spans="2:9" ht="13">
      <c r="B756" s="51"/>
      <c r="C756" s="70" t="s">
        <v>902</v>
      </c>
      <c r="D756" s="29"/>
      <c r="E756" s="236"/>
      <c r="F756" s="10"/>
      <c r="G756" s="235">
        <f>+G754*0.18</f>
        <v>0</v>
      </c>
    </row>
    <row r="757" spans="2:9" ht="13">
      <c r="B757" s="51"/>
      <c r="C757" s="70"/>
      <c r="D757" s="29"/>
      <c r="E757" s="236"/>
      <c r="F757" s="10"/>
      <c r="G757" s="235"/>
    </row>
    <row r="758" spans="2:9" ht="13">
      <c r="B758" s="51"/>
      <c r="C758" s="70" t="s">
        <v>903</v>
      </c>
      <c r="D758" s="29"/>
      <c r="E758" s="236"/>
      <c r="F758" s="10"/>
      <c r="G758" s="235">
        <f>+G756+G754</f>
        <v>0</v>
      </c>
      <c r="I758" s="166"/>
    </row>
    <row r="759" spans="2:9">
      <c r="B759" s="51"/>
      <c r="C759" s="71"/>
      <c r="D759" s="29"/>
      <c r="E759" s="236"/>
      <c r="F759" s="10"/>
      <c r="G759" s="11"/>
    </row>
    <row r="760" spans="2:9">
      <c r="B760" s="51"/>
      <c r="C760" s="71"/>
      <c r="D760" s="29"/>
      <c r="E760" s="236"/>
      <c r="F760" s="10"/>
      <c r="G760" s="11"/>
    </row>
    <row r="771" spans="3:3" ht="13">
      <c r="C771" s="130"/>
    </row>
  </sheetData>
  <mergeCells count="1">
    <mergeCell ref="D2:G10"/>
  </mergeCells>
  <pageMargins left="0.25" right="0.25" top="0.75" bottom="0.75" header="0.3" footer="0.3"/>
  <pageSetup paperSize="9" scale="79" fitToHeight="0" orientation="portrait" r:id="rId1"/>
  <rowBreaks count="2" manualBreakCount="2">
    <brk id="671" min="1" max="6" man="1"/>
    <brk id="722" min="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Abstract</vt:lpstr>
      <vt:lpstr>LBD</vt:lpstr>
      <vt:lpstr>Civil + Structure BOQ</vt:lpstr>
      <vt:lpstr>Abstract!Print_Area</vt:lpstr>
      <vt:lpstr>'Civil + Structure BOQ'!Print_Area</vt:lpstr>
    </vt:vector>
  </TitlesOfParts>
  <Company>HOME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 Murali</dc:creator>
  <cp:lastModifiedBy>Meenakshi Chauhan</cp:lastModifiedBy>
  <cp:lastPrinted>2025-02-27T11:48:23Z</cp:lastPrinted>
  <dcterms:created xsi:type="dcterms:W3CDTF">2002-04-15T07:31:00Z</dcterms:created>
  <dcterms:modified xsi:type="dcterms:W3CDTF">2025-02-27T11:58:01Z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1033-11.2.0.9665</vt:lpwstr>
  </property>
</Properties>
</file>